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7680" windowHeight="2160" activeTab="9"/>
  </bookViews>
  <sheets>
    <sheet name="7дев" sheetId="2" r:id="rId1"/>
    <sheet name="8 дев." sheetId="1" r:id="rId2"/>
    <sheet name="7 мал" sheetId="3" r:id="rId3"/>
    <sheet name="8 мал" sheetId="4" r:id="rId4"/>
    <sheet name="9 мал" sheetId="5" r:id="rId5"/>
    <sheet name="9 дев." sheetId="6" r:id="rId6"/>
    <sheet name="10 мал" sheetId="7" r:id="rId7"/>
    <sheet name="10 дев" sheetId="8" r:id="rId8"/>
    <sheet name="11мал" sheetId="9" r:id="rId9"/>
    <sheet name="11дев." sheetId="10" r:id="rId10"/>
  </sheets>
  <calcPr calcId="124519"/>
</workbook>
</file>

<file path=xl/calcChain.xml><?xml version="1.0" encoding="utf-8"?>
<calcChain xmlns="http://schemas.openxmlformats.org/spreadsheetml/2006/main">
  <c r="H12" i="5"/>
  <c r="J12"/>
  <c r="L12"/>
  <c r="M12"/>
  <c r="E31" i="10" l="1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E11"/>
  <c r="L9"/>
  <c r="G39" i="9" l="1"/>
  <c r="E39"/>
  <c r="G38"/>
  <c r="E38"/>
  <c r="G37"/>
  <c r="E37"/>
  <c r="K36"/>
  <c r="I36"/>
  <c r="G36"/>
  <c r="E36"/>
  <c r="K35"/>
  <c r="I35"/>
  <c r="G35"/>
  <c r="E35"/>
  <c r="K34"/>
  <c r="I34"/>
  <c r="G34"/>
  <c r="E34"/>
  <c r="K33"/>
  <c r="I33"/>
  <c r="G33"/>
  <c r="E33"/>
  <c r="K32"/>
  <c r="I32"/>
  <c r="G32"/>
  <c r="E32"/>
  <c r="K31"/>
  <c r="I31"/>
  <c r="G31"/>
  <c r="E31"/>
  <c r="K30"/>
  <c r="I30"/>
  <c r="G30"/>
  <c r="E30"/>
  <c r="K29"/>
  <c r="I29"/>
  <c r="G29"/>
  <c r="E29"/>
  <c r="K28"/>
  <c r="I28"/>
  <c r="G28"/>
  <c r="E28"/>
  <c r="K27"/>
  <c r="I27"/>
  <c r="G27"/>
  <c r="E27"/>
  <c r="K26"/>
  <c r="I26"/>
  <c r="G26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AR39" i="7" l="1"/>
  <c r="AN39"/>
  <c r="AS39" s="1"/>
  <c r="AT39" s="1"/>
  <c r="AR38"/>
  <c r="AN38"/>
  <c r="AS38" s="1"/>
  <c r="AT38" s="1"/>
  <c r="AR37"/>
  <c r="AN37"/>
  <c r="AS37" s="1"/>
  <c r="AT37" s="1"/>
  <c r="AR36"/>
  <c r="AN36"/>
  <c r="AS36" s="1"/>
  <c r="AT36" s="1"/>
  <c r="AR35"/>
  <c r="AN35"/>
  <c r="AS35" s="1"/>
  <c r="AT35" s="1"/>
  <c r="AR34"/>
  <c r="AN34"/>
  <c r="AS34" s="1"/>
  <c r="AT34" s="1"/>
  <c r="AR33"/>
  <c r="AN33"/>
  <c r="AS33" s="1"/>
  <c r="AT33" s="1"/>
  <c r="AR32"/>
  <c r="AN32"/>
  <c r="AS32" s="1"/>
  <c r="AT32" s="1"/>
  <c r="AR31"/>
  <c r="AN31"/>
  <c r="AS31" s="1"/>
  <c r="AT31" s="1"/>
  <c r="AR30"/>
  <c r="AN30"/>
  <c r="AS30" s="1"/>
  <c r="AT30" s="1"/>
  <c r="AR29"/>
  <c r="AN29"/>
  <c r="AS29" s="1"/>
  <c r="AT29" s="1"/>
  <c r="AR28"/>
  <c r="AN28"/>
  <c r="AS28" s="1"/>
  <c r="AT28" s="1"/>
  <c r="AR27"/>
  <c r="AN27"/>
  <c r="AS27" s="1"/>
  <c r="AT27" s="1"/>
  <c r="AR26"/>
  <c r="AN26"/>
  <c r="AS26" s="1"/>
  <c r="AT26" s="1"/>
  <c r="AR25"/>
  <c r="AN25"/>
  <c r="AS25" s="1"/>
  <c r="AT25" s="1"/>
  <c r="AR24"/>
  <c r="AN24"/>
  <c r="AS24" s="1"/>
  <c r="AT24" s="1"/>
  <c r="AR23"/>
  <c r="AN23"/>
  <c r="AS23" s="1"/>
  <c r="AT23" s="1"/>
  <c r="AR22"/>
  <c r="AN22"/>
  <c r="AS22" s="1"/>
  <c r="AT22" s="1"/>
  <c r="AR21"/>
  <c r="AN21"/>
  <c r="AS21" s="1"/>
  <c r="AT21" s="1"/>
  <c r="AR20"/>
  <c r="AN20"/>
  <c r="AS20" s="1"/>
  <c r="AT20" s="1"/>
  <c r="AR19"/>
  <c r="AN19"/>
  <c r="AS19" s="1"/>
  <c r="AT19" s="1"/>
  <c r="AR18"/>
  <c r="AN18"/>
  <c r="AS18" s="1"/>
  <c r="AT18" s="1"/>
  <c r="AR17"/>
  <c r="AN17"/>
  <c r="AS17" s="1"/>
  <c r="AT17" s="1"/>
  <c r="AR16"/>
  <c r="AN16"/>
  <c r="AS16" s="1"/>
  <c r="AT16" s="1"/>
  <c r="AR15"/>
  <c r="AN15"/>
  <c r="AS15" s="1"/>
  <c r="AT15" s="1"/>
  <c r="AR14"/>
  <c r="AN14"/>
  <c r="AS14" s="1"/>
  <c r="AT14" s="1"/>
  <c r="AR13"/>
  <c r="AN13"/>
  <c r="AS13" s="1"/>
  <c r="AT13" s="1"/>
  <c r="AR12"/>
  <c r="AN12"/>
  <c r="AS12" s="1"/>
  <c r="AT12" s="1"/>
  <c r="AR11"/>
  <c r="AN11"/>
  <c r="AS11" s="1"/>
  <c r="AT11" s="1"/>
  <c r="AR28" i="8"/>
  <c r="AN28"/>
  <c r="AS28" s="1"/>
  <c r="AT28" s="1"/>
  <c r="AR27"/>
  <c r="AN27"/>
  <c r="AS27" s="1"/>
  <c r="AT27" s="1"/>
  <c r="AR26"/>
  <c r="AN26"/>
  <c r="AS26" s="1"/>
  <c r="AT26" s="1"/>
  <c r="AR25"/>
  <c r="AN25"/>
  <c r="AS25" s="1"/>
  <c r="AT25" s="1"/>
  <c r="AR24"/>
  <c r="AN24"/>
  <c r="AS24" s="1"/>
  <c r="AT24" s="1"/>
  <c r="AR23"/>
  <c r="AN23"/>
  <c r="AS23" s="1"/>
  <c r="AT23" s="1"/>
  <c r="AR22"/>
  <c r="AN22"/>
  <c r="AS22" s="1"/>
  <c r="AT22" s="1"/>
  <c r="AR21"/>
  <c r="AN21"/>
  <c r="AS21" s="1"/>
  <c r="AT21" s="1"/>
  <c r="AR20"/>
  <c r="AN20"/>
  <c r="AS20" s="1"/>
  <c r="AT20" s="1"/>
  <c r="AR19"/>
  <c r="AN19"/>
  <c r="AS19" s="1"/>
  <c r="AT19" s="1"/>
  <c r="AR18"/>
  <c r="AN18"/>
  <c r="AS18" s="1"/>
  <c r="AT18" s="1"/>
  <c r="AR17"/>
  <c r="AN17"/>
  <c r="AS17" s="1"/>
  <c r="AT17" s="1"/>
  <c r="AR16"/>
  <c r="AN16"/>
  <c r="AS16" s="1"/>
  <c r="AT16" s="1"/>
  <c r="AR15"/>
  <c r="AN15"/>
  <c r="AS15" s="1"/>
  <c r="AT15" s="1"/>
  <c r="AR14"/>
  <c r="AN14"/>
  <c r="AS14" s="1"/>
  <c r="AT14" s="1"/>
  <c r="AR13"/>
  <c r="AN13"/>
  <c r="AS13" s="1"/>
  <c r="AT13" s="1"/>
  <c r="AR12"/>
  <c r="AN12"/>
  <c r="AS12" s="1"/>
  <c r="AT12" s="1"/>
  <c r="AR11"/>
  <c r="AN11"/>
  <c r="AS11" s="1"/>
  <c r="AT11" s="1"/>
  <c r="L36" i="6" l="1"/>
  <c r="J36"/>
  <c r="H36"/>
  <c r="L35"/>
  <c r="J35"/>
  <c r="H35"/>
  <c r="M35" s="1"/>
  <c r="L34"/>
  <c r="J34"/>
  <c r="H34"/>
  <c r="L33"/>
  <c r="J33"/>
  <c r="H33"/>
  <c r="M33" s="1"/>
  <c r="L32"/>
  <c r="J32"/>
  <c r="H32"/>
  <c r="L31"/>
  <c r="J31"/>
  <c r="H31"/>
  <c r="M31" s="1"/>
  <c r="L30"/>
  <c r="J30"/>
  <c r="H30"/>
  <c r="L29"/>
  <c r="J29"/>
  <c r="H29"/>
  <c r="M29" s="1"/>
  <c r="L28"/>
  <c r="J28"/>
  <c r="H28"/>
  <c r="L27"/>
  <c r="J27"/>
  <c r="H27"/>
  <c r="M27" s="1"/>
  <c r="L26"/>
  <c r="J26"/>
  <c r="H26"/>
  <c r="L25"/>
  <c r="J25"/>
  <c r="H25"/>
  <c r="M25" s="1"/>
  <c r="L24"/>
  <c r="H24"/>
  <c r="M24" s="1"/>
  <c r="L23"/>
  <c r="H23"/>
  <c r="M23" s="1"/>
  <c r="L22"/>
  <c r="H22"/>
  <c r="M22" s="1"/>
  <c r="L21"/>
  <c r="J21"/>
  <c r="M21" s="1"/>
  <c r="H21"/>
  <c r="L20"/>
  <c r="J20"/>
  <c r="H20"/>
  <c r="L19"/>
  <c r="J19"/>
  <c r="M19" s="1"/>
  <c r="H19"/>
  <c r="L18"/>
  <c r="J18"/>
  <c r="H18"/>
  <c r="L17"/>
  <c r="J17"/>
  <c r="M17" s="1"/>
  <c r="H17"/>
  <c r="L16"/>
  <c r="H16"/>
  <c r="L15"/>
  <c r="J15"/>
  <c r="H15"/>
  <c r="M15" s="1"/>
  <c r="L14"/>
  <c r="J14"/>
  <c r="H14"/>
  <c r="L13"/>
  <c r="J13"/>
  <c r="H13"/>
  <c r="M13" s="1"/>
  <c r="L12"/>
  <c r="J12"/>
  <c r="H12"/>
  <c r="L11"/>
  <c r="J11"/>
  <c r="H11"/>
  <c r="M11" s="1"/>
  <c r="J59" i="5"/>
  <c r="H59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H27"/>
  <c r="L26"/>
  <c r="J26"/>
  <c r="H26"/>
  <c r="L25"/>
  <c r="J25"/>
  <c r="H25"/>
  <c r="L24"/>
  <c r="J24"/>
  <c r="H24"/>
  <c r="L23"/>
  <c r="J23"/>
  <c r="H23"/>
  <c r="L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M14" l="1"/>
  <c r="M16"/>
  <c r="M18"/>
  <c r="M20"/>
  <c r="M24"/>
  <c r="M26"/>
  <c r="M28"/>
  <c r="M30"/>
  <c r="M32"/>
  <c r="M34"/>
  <c r="M38"/>
  <c r="M40"/>
  <c r="M44"/>
  <c r="M46"/>
  <c r="M48"/>
  <c r="M50"/>
  <c r="M52"/>
  <c r="M54"/>
  <c r="M56"/>
  <c r="M58"/>
  <c r="M59"/>
  <c r="M42"/>
  <c r="M13"/>
  <c r="M15"/>
  <c r="M17"/>
  <c r="M19"/>
  <c r="M21"/>
  <c r="M22"/>
  <c r="M23"/>
  <c r="M25"/>
  <c r="M27"/>
  <c r="M29"/>
  <c r="M31"/>
  <c r="M33"/>
  <c r="M35"/>
  <c r="M36"/>
  <c r="M37"/>
  <c r="M39"/>
  <c r="M41"/>
  <c r="M43"/>
  <c r="M45"/>
  <c r="M47"/>
  <c r="M49"/>
  <c r="M51"/>
  <c r="M53"/>
  <c r="M55"/>
  <c r="M57"/>
  <c r="M12" i="6"/>
  <c r="M14"/>
  <c r="M16"/>
  <c r="M18"/>
  <c r="M20"/>
  <c r="M26"/>
  <c r="M28"/>
  <c r="M30"/>
  <c r="M32"/>
  <c r="M34"/>
  <c r="M36"/>
  <c r="M46" i="4" l="1"/>
  <c r="N46" s="1"/>
  <c r="M45"/>
  <c r="N45" s="1"/>
  <c r="M44"/>
  <c r="N44" s="1"/>
  <c r="M43"/>
  <c r="N43" s="1"/>
  <c r="K43"/>
  <c r="I43"/>
  <c r="M42"/>
  <c r="N42" s="1"/>
  <c r="K42"/>
  <c r="I42"/>
  <c r="M41"/>
  <c r="N41" s="1"/>
  <c r="K41"/>
  <c r="I41"/>
  <c r="M40"/>
  <c r="N40" s="1"/>
  <c r="K40"/>
  <c r="I40"/>
  <c r="M39"/>
  <c r="N39" s="1"/>
  <c r="K39"/>
  <c r="I39"/>
  <c r="M38"/>
  <c r="N38" s="1"/>
  <c r="K38"/>
  <c r="I38"/>
  <c r="M37"/>
  <c r="N37" s="1"/>
  <c r="K37"/>
  <c r="I37"/>
  <c r="M36"/>
  <c r="N36" s="1"/>
  <c r="K36"/>
  <c r="I36"/>
  <c r="M35"/>
  <c r="N35" s="1"/>
  <c r="K35"/>
  <c r="I35"/>
  <c r="M34"/>
  <c r="N34" s="1"/>
  <c r="K34"/>
  <c r="I34"/>
  <c r="M33"/>
  <c r="N33" s="1"/>
  <c r="K33"/>
  <c r="I33"/>
  <c r="M32"/>
  <c r="N32" s="1"/>
  <c r="K32"/>
  <c r="I32"/>
  <c r="M31"/>
  <c r="N31" s="1"/>
  <c r="K31"/>
  <c r="I31"/>
  <c r="M30"/>
  <c r="N30" s="1"/>
  <c r="K30"/>
  <c r="I30"/>
  <c r="M29"/>
  <c r="N29" s="1"/>
  <c r="K29"/>
  <c r="I29"/>
  <c r="M28"/>
  <c r="N28" s="1"/>
  <c r="K28"/>
  <c r="I28"/>
  <c r="M27"/>
  <c r="N27" s="1"/>
  <c r="K27"/>
  <c r="I27"/>
  <c r="M26"/>
  <c r="N26" s="1"/>
  <c r="K26"/>
  <c r="I26"/>
  <c r="M25"/>
  <c r="N25" s="1"/>
  <c r="K25"/>
  <c r="I25"/>
  <c r="M24"/>
  <c r="N24" s="1"/>
  <c r="K24"/>
  <c r="I24"/>
  <c r="M23"/>
  <c r="N23" s="1"/>
  <c r="K23"/>
  <c r="I23"/>
  <c r="M22"/>
  <c r="N22" s="1"/>
  <c r="K22"/>
  <c r="I22"/>
  <c r="M21"/>
  <c r="N21" s="1"/>
  <c r="K21"/>
  <c r="I21"/>
  <c r="M20"/>
  <c r="N20" s="1"/>
  <c r="K20"/>
  <c r="I20"/>
  <c r="M19"/>
  <c r="N19" s="1"/>
  <c r="K19"/>
  <c r="I19"/>
  <c r="M18"/>
  <c r="N18" s="1"/>
  <c r="K18"/>
  <c r="I18"/>
  <c r="M17"/>
  <c r="N17" s="1"/>
  <c r="K17"/>
  <c r="I17"/>
  <c r="M16"/>
  <c r="N16" s="1"/>
  <c r="K16"/>
  <c r="I16"/>
  <c r="M15"/>
  <c r="N15" s="1"/>
  <c r="K15"/>
  <c r="I15"/>
  <c r="M14"/>
  <c r="N14" s="1"/>
  <c r="K14"/>
  <c r="I14"/>
  <c r="M13"/>
  <c r="N13" s="1"/>
  <c r="K13"/>
  <c r="I13"/>
  <c r="M12"/>
  <c r="N12" s="1"/>
  <c r="K12"/>
  <c r="I12"/>
  <c r="N37" i="3"/>
  <c r="M37"/>
  <c r="N36"/>
  <c r="M36"/>
  <c r="N35"/>
  <c r="M35"/>
  <c r="N34"/>
  <c r="M34"/>
  <c r="N33"/>
  <c r="M33"/>
  <c r="N32"/>
  <c r="M32"/>
  <c r="N31"/>
  <c r="M31"/>
  <c r="M30"/>
  <c r="K30"/>
  <c r="N30" s="1"/>
  <c r="M29"/>
  <c r="N29" s="1"/>
  <c r="K29"/>
  <c r="M28"/>
  <c r="K28"/>
  <c r="N28" s="1"/>
  <c r="M27"/>
  <c r="N27" s="1"/>
  <c r="K27"/>
  <c r="I27"/>
  <c r="M26"/>
  <c r="N26" s="1"/>
  <c r="K26"/>
  <c r="I26"/>
  <c r="M25"/>
  <c r="N25" s="1"/>
  <c r="K25"/>
  <c r="M24"/>
  <c r="K24"/>
  <c r="N24" s="1"/>
  <c r="I24"/>
  <c r="M23"/>
  <c r="K23"/>
  <c r="N23" s="1"/>
  <c r="I23"/>
  <c r="M22"/>
  <c r="K22"/>
  <c r="N22" s="1"/>
  <c r="I22"/>
  <c r="M21"/>
  <c r="K21"/>
  <c r="N21" s="1"/>
  <c r="I21"/>
  <c r="M20"/>
  <c r="K20"/>
  <c r="N20" s="1"/>
  <c r="I20"/>
  <c r="M19"/>
  <c r="K19"/>
  <c r="N19" s="1"/>
  <c r="I19"/>
  <c r="M18"/>
  <c r="K18"/>
  <c r="N18" s="1"/>
  <c r="I18"/>
  <c r="M17"/>
  <c r="K17"/>
  <c r="N17" s="1"/>
  <c r="I17"/>
  <c r="M16"/>
  <c r="K16"/>
  <c r="N16" s="1"/>
  <c r="I16"/>
  <c r="M15"/>
  <c r="K15"/>
  <c r="N15" s="1"/>
  <c r="I15"/>
  <c r="M14"/>
  <c r="K14"/>
  <c r="N14" s="1"/>
  <c r="I14"/>
  <c r="M13"/>
  <c r="K13"/>
  <c r="N13" s="1"/>
  <c r="I13"/>
  <c r="M12"/>
  <c r="K12"/>
  <c r="N12" s="1"/>
  <c r="I12"/>
  <c r="N42" i="2"/>
  <c r="M42"/>
  <c r="M41"/>
  <c r="K41"/>
  <c r="N41" s="1"/>
  <c r="I41"/>
  <c r="M40"/>
  <c r="K40"/>
  <c r="N40" s="1"/>
  <c r="I40"/>
  <c r="M39"/>
  <c r="K39"/>
  <c r="N39" s="1"/>
  <c r="I39"/>
  <c r="M38"/>
  <c r="K38"/>
  <c r="N38" s="1"/>
  <c r="I38"/>
  <c r="M37"/>
  <c r="K37"/>
  <c r="N37" s="1"/>
  <c r="I37"/>
  <c r="M36"/>
  <c r="K36"/>
  <c r="N36" s="1"/>
  <c r="I36"/>
  <c r="M35"/>
  <c r="K35"/>
  <c r="N35" s="1"/>
  <c r="I35"/>
  <c r="M34"/>
  <c r="K34"/>
  <c r="N34" s="1"/>
  <c r="I34"/>
  <c r="M33"/>
  <c r="K33"/>
  <c r="N33" s="1"/>
  <c r="I33"/>
  <c r="M32"/>
  <c r="K32"/>
  <c r="N32" s="1"/>
  <c r="I32"/>
  <c r="M31"/>
  <c r="K31"/>
  <c r="N31" s="1"/>
  <c r="I31"/>
  <c r="M30"/>
  <c r="K30"/>
  <c r="N30" s="1"/>
  <c r="I30"/>
  <c r="M29"/>
  <c r="K29"/>
  <c r="N29" s="1"/>
  <c r="I29"/>
  <c r="M28"/>
  <c r="K28"/>
  <c r="N28" s="1"/>
  <c r="I28"/>
  <c r="M27"/>
  <c r="K27"/>
  <c r="N27" s="1"/>
  <c r="I27"/>
  <c r="M26"/>
  <c r="K26"/>
  <c r="N26" s="1"/>
  <c r="I26"/>
  <c r="M25"/>
  <c r="K25"/>
  <c r="N25" s="1"/>
  <c r="I25"/>
  <c r="M24"/>
  <c r="K24"/>
  <c r="N24" s="1"/>
  <c r="I24"/>
  <c r="M23"/>
  <c r="K23"/>
  <c r="N23" s="1"/>
  <c r="I23"/>
  <c r="M22"/>
  <c r="K22"/>
  <c r="N22" s="1"/>
  <c r="I22"/>
  <c r="M21"/>
  <c r="K21"/>
  <c r="N21" s="1"/>
  <c r="I21"/>
  <c r="M20"/>
  <c r="K20"/>
  <c r="N20" s="1"/>
  <c r="I20"/>
  <c r="M19"/>
  <c r="K19"/>
  <c r="N19" s="1"/>
  <c r="I19"/>
  <c r="M18"/>
  <c r="K18"/>
  <c r="N18" s="1"/>
  <c r="I18"/>
  <c r="M17"/>
  <c r="K17"/>
  <c r="N17" s="1"/>
  <c r="I17"/>
  <c r="M16"/>
  <c r="K16"/>
  <c r="N16" s="1"/>
  <c r="I16"/>
  <c r="M15"/>
  <c r="K15"/>
  <c r="N15" s="1"/>
  <c r="I15"/>
  <c r="M14"/>
  <c r="K14"/>
  <c r="N14" s="1"/>
  <c r="I14"/>
  <c r="M13"/>
  <c r="K13"/>
  <c r="N13" s="1"/>
  <c r="I13"/>
  <c r="M12"/>
  <c r="K12"/>
  <c r="N12" s="1"/>
  <c r="I12"/>
  <c r="N42" i="1"/>
  <c r="M42"/>
  <c r="N41"/>
  <c r="M41"/>
  <c r="M40"/>
  <c r="I40"/>
  <c r="N40" s="1"/>
  <c r="M39"/>
  <c r="N39" s="1"/>
  <c r="K39"/>
  <c r="I39"/>
  <c r="M38"/>
  <c r="N38" s="1"/>
  <c r="K38"/>
  <c r="I38"/>
  <c r="M37"/>
  <c r="N37" s="1"/>
  <c r="K37"/>
  <c r="I37"/>
  <c r="M36"/>
  <c r="N36" s="1"/>
  <c r="K36"/>
  <c r="I36"/>
  <c r="M35"/>
  <c r="N35" s="1"/>
  <c r="K35"/>
  <c r="I35"/>
  <c r="M34"/>
  <c r="N34" s="1"/>
  <c r="K34"/>
  <c r="I34"/>
  <c r="M33"/>
  <c r="N33" s="1"/>
  <c r="K33"/>
  <c r="I33"/>
  <c r="M32"/>
  <c r="N32" s="1"/>
  <c r="K32"/>
  <c r="I32"/>
  <c r="M31"/>
  <c r="N31" s="1"/>
  <c r="K31"/>
  <c r="I31"/>
  <c r="M30"/>
  <c r="N30" s="1"/>
  <c r="K30"/>
  <c r="I30"/>
  <c r="M29"/>
  <c r="N29" s="1"/>
  <c r="K29"/>
  <c r="I29"/>
  <c r="M28"/>
  <c r="N28" s="1"/>
  <c r="K28"/>
  <c r="I28"/>
  <c r="M27"/>
  <c r="N27" s="1"/>
  <c r="K27"/>
  <c r="I27"/>
  <c r="M26"/>
  <c r="N26" s="1"/>
  <c r="K26"/>
  <c r="I26"/>
  <c r="M25"/>
  <c r="N25" s="1"/>
  <c r="K25"/>
  <c r="I25"/>
  <c r="M24"/>
  <c r="N24" s="1"/>
  <c r="K24"/>
  <c r="I24"/>
  <c r="M23"/>
  <c r="N23" s="1"/>
  <c r="K23"/>
  <c r="I23"/>
  <c r="M22"/>
  <c r="N22" s="1"/>
  <c r="K22"/>
  <c r="I22"/>
  <c r="M21"/>
  <c r="N21" s="1"/>
  <c r="K21"/>
  <c r="I21"/>
  <c r="M20"/>
  <c r="N20" s="1"/>
  <c r="K20"/>
  <c r="I20"/>
  <c r="M19"/>
  <c r="N19" s="1"/>
  <c r="K19"/>
  <c r="I19"/>
  <c r="M18"/>
  <c r="N18" s="1"/>
  <c r="K18"/>
  <c r="I18"/>
  <c r="M17"/>
  <c r="N17" s="1"/>
  <c r="K17"/>
  <c r="I17"/>
  <c r="M16"/>
  <c r="N16" s="1"/>
  <c r="K16"/>
  <c r="I16"/>
  <c r="M15"/>
  <c r="N15" s="1"/>
  <c r="K15"/>
  <c r="I15"/>
  <c r="M14"/>
  <c r="N14" s="1"/>
  <c r="K14"/>
  <c r="I14"/>
  <c r="M13"/>
  <c r="N13" s="1"/>
  <c r="K13"/>
  <c r="I13"/>
  <c r="M12"/>
  <c r="N12" s="1"/>
  <c r="K12"/>
  <c r="I12"/>
  <c r="G16" i="10"/>
  <c r="G27"/>
  <c r="G13"/>
  <c r="G25"/>
  <c r="G24"/>
  <c r="G30"/>
  <c r="G29"/>
  <c r="G21"/>
  <c r="G17"/>
  <c r="G15"/>
  <c r="G18"/>
  <c r="G31"/>
  <c r="G14"/>
  <c r="G22"/>
  <c r="G26"/>
  <c r="G28"/>
  <c r="G19"/>
  <c r="G12"/>
  <c r="G20"/>
  <c r="G23"/>
  <c r="G11"/>
  <c r="K15"/>
  <c r="K20"/>
  <c r="K12"/>
  <c r="K13"/>
  <c r="K27"/>
  <c r="K22"/>
  <c r="K18"/>
  <c r="K25"/>
  <c r="K24"/>
  <c r="K26"/>
  <c r="K14"/>
  <c r="K29"/>
  <c r="K21"/>
  <c r="K17"/>
  <c r="K16"/>
  <c r="K23"/>
  <c r="K28"/>
  <c r="K11"/>
  <c r="K19"/>
  <c r="M11" i="9"/>
</calcChain>
</file>

<file path=xl/sharedStrings.xml><?xml version="1.0" encoding="utf-8"?>
<sst xmlns="http://schemas.openxmlformats.org/spreadsheetml/2006/main" count="1337" uniqueCount="644">
  <si>
    <t>ВЕДОМОСТЬ</t>
  </si>
  <si>
    <t xml:space="preserve"> оценивания работ участников муниципального этапа всероссийской олимпиады школьников 2017/18 учебного года                                                      </t>
  </si>
  <si>
    <t>Муниципалитет:</t>
  </si>
  <si>
    <t>г. Омск</t>
  </si>
  <si>
    <t>Образовательная организация:</t>
  </si>
  <si>
    <t>БОУ г.Омска "Гимназия № 147"</t>
  </si>
  <si>
    <t xml:space="preserve">Предмет олимпиады:  </t>
  </si>
  <si>
    <t>физическая культура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</si>
  <si>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</si>
  <si>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</si>
  <si>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</si>
  <si>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</si>
  <si>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</si>
  <si>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</si>
  <si>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</si>
  <si>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</si>
  <si>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</si>
  <si>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</si>
  <si>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>Практический тур</t>
  </si>
  <si>
    <t>Теоретико-методический тур</t>
  </si>
  <si>
    <t>Результаты участия</t>
  </si>
  <si>
    <t>Гимнастика</t>
  </si>
  <si>
    <t>Спорт. Игры</t>
  </si>
  <si>
    <t>результат</t>
  </si>
  <si>
    <t>балл</t>
  </si>
  <si>
    <t>Итоговый  балл</t>
  </si>
  <si>
    <t>Место</t>
  </si>
  <si>
    <t>Тип диплома (победитель/ призер)</t>
  </si>
  <si>
    <t>Степура</t>
  </si>
  <si>
    <t>Виктория</t>
  </si>
  <si>
    <t>Владимировна</t>
  </si>
  <si>
    <t>Мигур</t>
  </si>
  <si>
    <t>Мария</t>
  </si>
  <si>
    <t>Дмитриевна</t>
  </si>
  <si>
    <t>бит</t>
  </si>
  <si>
    <t>Орлова</t>
  </si>
  <si>
    <t>Софья</t>
  </si>
  <si>
    <t>Максимовна</t>
  </si>
  <si>
    <t>Москалёва</t>
  </si>
  <si>
    <t>Сергеевна</t>
  </si>
  <si>
    <t>Пестрякова</t>
  </si>
  <si>
    <t>София</t>
  </si>
  <si>
    <t>Александровна</t>
  </si>
  <si>
    <t>Кобылянская</t>
  </si>
  <si>
    <t>Ангелина</t>
  </si>
  <si>
    <t>Анатольевна</t>
  </si>
  <si>
    <t>Колодяжная</t>
  </si>
  <si>
    <t>Анастасия</t>
  </si>
  <si>
    <t>Алексеевна</t>
  </si>
  <si>
    <t>Халимова</t>
  </si>
  <si>
    <t>Екатерина</t>
  </si>
  <si>
    <t>Шевлякова</t>
  </si>
  <si>
    <t>Влада</t>
  </si>
  <si>
    <t>Курманова</t>
  </si>
  <si>
    <t>Анна</t>
  </si>
  <si>
    <t>Евгеньевна</t>
  </si>
  <si>
    <t>Лисина</t>
  </si>
  <si>
    <t>Владислава</t>
  </si>
  <si>
    <t>Ивановна</t>
  </si>
  <si>
    <t>Абрамова</t>
  </si>
  <si>
    <t>Полушкина</t>
  </si>
  <si>
    <t>Елена</t>
  </si>
  <si>
    <t>Вишнякова</t>
  </si>
  <si>
    <t>Ксения</t>
  </si>
  <si>
    <t>Евдокименко</t>
  </si>
  <si>
    <t>Елизавета</t>
  </si>
  <si>
    <t>Жалилова</t>
  </si>
  <si>
    <t>Гавхар</t>
  </si>
  <si>
    <t>Гайратжон кизи</t>
  </si>
  <si>
    <t>Кубышкина</t>
  </si>
  <si>
    <t>Антонова</t>
  </si>
  <si>
    <t>Антоновна</t>
  </si>
  <si>
    <t>Кользина</t>
  </si>
  <si>
    <t>Николаевна</t>
  </si>
  <si>
    <t>Кушпелёва</t>
  </si>
  <si>
    <t>Карина</t>
  </si>
  <si>
    <t>Ландышева</t>
  </si>
  <si>
    <t>Вдовина</t>
  </si>
  <si>
    <t>Полина</t>
  </si>
  <si>
    <t>Родионовна</t>
  </si>
  <si>
    <t>Питковски</t>
  </si>
  <si>
    <t>Арина</t>
  </si>
  <si>
    <t>нет</t>
  </si>
  <si>
    <t>Кривич</t>
  </si>
  <si>
    <t>Межина</t>
  </si>
  <si>
    <t>Александра</t>
  </si>
  <si>
    <t>Ильиных</t>
  </si>
  <si>
    <t>Эвелина</t>
  </si>
  <si>
    <t>Гужва</t>
  </si>
  <si>
    <t>Ева</t>
  </si>
  <si>
    <t>Андреевна</t>
  </si>
  <si>
    <t>Верещак</t>
  </si>
  <si>
    <t>Вероника</t>
  </si>
  <si>
    <t>Витальевна</t>
  </si>
  <si>
    <t>Фищук</t>
  </si>
  <si>
    <t>Львова</t>
  </si>
  <si>
    <t>Юлия</t>
  </si>
  <si>
    <t>Константиновна</t>
  </si>
  <si>
    <t>Титкова</t>
  </si>
  <si>
    <t>Игоревна</t>
  </si>
  <si>
    <t>Председатель жюри:</t>
  </si>
  <si>
    <t xml:space="preserve">Кербс Е.К. </t>
  </si>
  <si>
    <t>Члены жюри:</t>
  </si>
  <si>
    <t>Полозова И.В.</t>
  </si>
  <si>
    <t>Бусс А.С.</t>
  </si>
  <si>
    <t>Котова И.Н</t>
  </si>
  <si>
    <t>Вагапов А.К.</t>
  </si>
  <si>
    <t>Симонова Т.Н.</t>
  </si>
  <si>
    <t>Касимов А.М.</t>
  </si>
  <si>
    <t>Лихачева Г.С.</t>
  </si>
  <si>
    <t>Пономаренко Т.Н.</t>
  </si>
  <si>
    <t>Знахарева В.П.</t>
  </si>
  <si>
    <t>Славинская З.З.</t>
  </si>
  <si>
    <t>Слезнов В.А.</t>
  </si>
  <si>
    <t>Прикладная</t>
  </si>
  <si>
    <t>Спорт. игры</t>
  </si>
  <si>
    <t>Десятова</t>
  </si>
  <si>
    <t>Шульга</t>
  </si>
  <si>
    <t>Ракитина</t>
  </si>
  <si>
    <t>Бобровникова</t>
  </si>
  <si>
    <t>Демеш</t>
  </si>
  <si>
    <t>Олеговна</t>
  </si>
  <si>
    <t>Старовойтова</t>
  </si>
  <si>
    <t>Ярцева</t>
  </si>
  <si>
    <t>Лопухова</t>
  </si>
  <si>
    <t>Султанова</t>
  </si>
  <si>
    <t>Анеля</t>
  </si>
  <si>
    <t>Асалбековна</t>
  </si>
  <si>
    <t>Сироткина</t>
  </si>
  <si>
    <t>Варвара</t>
  </si>
  <si>
    <t>Шадрина</t>
  </si>
  <si>
    <t>Совия</t>
  </si>
  <si>
    <t>Троян</t>
  </si>
  <si>
    <t>Акишкина</t>
  </si>
  <si>
    <t>Дюганова</t>
  </si>
  <si>
    <t>Алина</t>
  </si>
  <si>
    <t>Белебеха</t>
  </si>
  <si>
    <t>Локтионова</t>
  </si>
  <si>
    <t>Артёмовна</t>
  </si>
  <si>
    <t>Трехгубенко</t>
  </si>
  <si>
    <t>Павловна</t>
  </si>
  <si>
    <t>Квиткова</t>
  </si>
  <si>
    <t>Гришмановская</t>
  </si>
  <si>
    <t>Василина</t>
  </si>
  <si>
    <t>Юсупжанова</t>
  </si>
  <si>
    <t>Мадина</t>
  </si>
  <si>
    <t>Тахировна</t>
  </si>
  <si>
    <t>Сутина</t>
  </si>
  <si>
    <t>Ульяна</t>
  </si>
  <si>
    <t>Лобанова</t>
  </si>
  <si>
    <t>Новикова</t>
  </si>
  <si>
    <t>Уткова</t>
  </si>
  <si>
    <t>Дарья</t>
  </si>
  <si>
    <t>Муромская</t>
  </si>
  <si>
    <t>Шутова</t>
  </si>
  <si>
    <t>Илона</t>
  </si>
  <si>
    <t>Мельникова</t>
  </si>
  <si>
    <t>Денисовна</t>
  </si>
  <si>
    <t>Ушакова</t>
  </si>
  <si>
    <t>Перлухина</t>
  </si>
  <si>
    <t>Кристина</t>
  </si>
  <si>
    <t>Колодкина</t>
  </si>
  <si>
    <t>Школина</t>
  </si>
  <si>
    <t>04,12,23</t>
  </si>
  <si>
    <t>Спортивные игры</t>
  </si>
  <si>
    <t>Беккер</t>
  </si>
  <si>
    <t>Артур</t>
  </si>
  <si>
    <t>Александрович</t>
  </si>
  <si>
    <t>Чопикян</t>
  </si>
  <si>
    <t>Арсен</t>
  </si>
  <si>
    <t>Артёмович</t>
  </si>
  <si>
    <t>Кузьмин</t>
  </si>
  <si>
    <t>Константин</t>
  </si>
  <si>
    <t>Иванович</t>
  </si>
  <si>
    <t>Пихтерев</t>
  </si>
  <si>
    <t>Григорий</t>
  </si>
  <si>
    <t>Канчуковский</t>
  </si>
  <si>
    <t>Роман</t>
  </si>
  <si>
    <t>Пасалиди</t>
  </si>
  <si>
    <t>Константинович</t>
  </si>
  <si>
    <t>Алексеев</t>
  </si>
  <si>
    <t>Иван</t>
  </si>
  <si>
    <t>Дмитриевич</t>
  </si>
  <si>
    <t>Герасимов</t>
  </si>
  <si>
    <t>Степан</t>
  </si>
  <si>
    <t>Владимирович</t>
  </si>
  <si>
    <t>Берестов</t>
  </si>
  <si>
    <t>Ярослав</t>
  </si>
  <si>
    <t>Алексеевич</t>
  </si>
  <si>
    <t>Воротников</t>
  </si>
  <si>
    <t>Никита</t>
  </si>
  <si>
    <t>Сергеевич</t>
  </si>
  <si>
    <t>Рубан</t>
  </si>
  <si>
    <t>Алексей</t>
  </si>
  <si>
    <t>Хмелев</t>
  </si>
  <si>
    <t>Михаил</t>
  </si>
  <si>
    <t>Горковенко</t>
  </si>
  <si>
    <t>Андреевич</t>
  </si>
  <si>
    <t>Шрубак</t>
  </si>
  <si>
    <t>Евгений</t>
  </si>
  <si>
    <t>Теремязев</t>
  </si>
  <si>
    <t>Даниил</t>
  </si>
  <si>
    <t>Корнилов</t>
  </si>
  <si>
    <t>Кирилл</t>
  </si>
  <si>
    <t>Зиганшин</t>
  </si>
  <si>
    <t>Глеб</t>
  </si>
  <si>
    <t>Коломоец</t>
  </si>
  <si>
    <t>Лев</t>
  </si>
  <si>
    <t>Анатольевич</t>
  </si>
  <si>
    <t>Таран</t>
  </si>
  <si>
    <t>Дмитрий</t>
  </si>
  <si>
    <t>Витальевич</t>
  </si>
  <si>
    <t>Юша</t>
  </si>
  <si>
    <t>Матвей</t>
  </si>
  <si>
    <t>Захаров</t>
  </si>
  <si>
    <t>Семенов</t>
  </si>
  <si>
    <t>Сергей</t>
  </si>
  <si>
    <t>Тимонин</t>
  </si>
  <si>
    <t>Гончаров</t>
  </si>
  <si>
    <t>Максимович</t>
  </si>
  <si>
    <t>Бутаков</t>
  </si>
  <si>
    <t>Денисович</t>
  </si>
  <si>
    <t>Климов</t>
  </si>
  <si>
    <t>Арсений</t>
  </si>
  <si>
    <t>Евгеньевич</t>
  </si>
  <si>
    <t>8-435-10</t>
  </si>
  <si>
    <t>Маматов</t>
  </si>
  <si>
    <t>Дамир</t>
  </si>
  <si>
    <t>Эрикович</t>
  </si>
  <si>
    <t>8-423-2</t>
  </si>
  <si>
    <t>Шнитко</t>
  </si>
  <si>
    <t>Игорь</t>
  </si>
  <si>
    <t>ОКВК</t>
  </si>
  <si>
    <t>8-423-1</t>
  </si>
  <si>
    <t>Устенко</t>
  </si>
  <si>
    <t>8-435-4</t>
  </si>
  <si>
    <t>Бакин</t>
  </si>
  <si>
    <t>Илья</t>
  </si>
  <si>
    <t>8-423-6</t>
  </si>
  <si>
    <t>Кучумов</t>
  </si>
  <si>
    <t>Артемович</t>
  </si>
  <si>
    <t>8-435-1</t>
  </si>
  <si>
    <t>Чернышов</t>
  </si>
  <si>
    <t>Семён</t>
  </si>
  <si>
    <t>Николаевич</t>
  </si>
  <si>
    <t>8-238-7</t>
  </si>
  <si>
    <t>Дрючин</t>
  </si>
  <si>
    <t>Максим</t>
  </si>
  <si>
    <t>8-435-5</t>
  </si>
  <si>
    <t>Мягков</t>
  </si>
  <si>
    <t>Владислав</t>
  </si>
  <si>
    <t>8-423-3</t>
  </si>
  <si>
    <t>Вставский</t>
  </si>
  <si>
    <t>8-435-3</t>
  </si>
  <si>
    <t>8-435-9</t>
  </si>
  <si>
    <t>Стельмах</t>
  </si>
  <si>
    <t>Андрей</t>
  </si>
  <si>
    <t>Васильевич</t>
  </si>
  <si>
    <t>8-435-6</t>
  </si>
  <si>
    <t>Морозов</t>
  </si>
  <si>
    <t>8-435-2</t>
  </si>
  <si>
    <t>Лышевский</t>
  </si>
  <si>
    <t>Артем</t>
  </si>
  <si>
    <t>8-435-12</t>
  </si>
  <si>
    <t>Безвербных</t>
  </si>
  <si>
    <t>8-423-10</t>
  </si>
  <si>
    <t>Ярзуткин</t>
  </si>
  <si>
    <t>Юрьевич</t>
  </si>
  <si>
    <t>8-423-4</t>
  </si>
  <si>
    <t>Антонян</t>
  </si>
  <si>
    <t>Хорен</t>
  </si>
  <si>
    <t>Арамович</t>
  </si>
  <si>
    <t>8-238-8</t>
  </si>
  <si>
    <t>Брехов</t>
  </si>
  <si>
    <t>Егор</t>
  </si>
  <si>
    <t>8-238-1</t>
  </si>
  <si>
    <t>Мирошкин</t>
  </si>
  <si>
    <t>8-435-7</t>
  </si>
  <si>
    <t>Ким</t>
  </si>
  <si>
    <t>8-423-12</t>
  </si>
  <si>
    <t>Унжаков</t>
  </si>
  <si>
    <t>Михайлович</t>
  </si>
  <si>
    <t>8-238-3</t>
  </si>
  <si>
    <t>Сыромятников</t>
  </si>
  <si>
    <t>Вячеславович</t>
  </si>
  <si>
    <t>8-238-2</t>
  </si>
  <si>
    <t>Зиазтдинов</t>
  </si>
  <si>
    <t>Рустам</t>
  </si>
  <si>
    <t>Вадимович</t>
  </si>
  <si>
    <t>8-423-9</t>
  </si>
  <si>
    <t>Звягинцев</t>
  </si>
  <si>
    <t>8-238-4</t>
  </si>
  <si>
    <t>Гегенбауэр</t>
  </si>
  <si>
    <t>Александр</t>
  </si>
  <si>
    <t>8-435-8</t>
  </si>
  <si>
    <t>Сабитов</t>
  </si>
  <si>
    <t>Санжар</t>
  </si>
  <si>
    <t>Серикович</t>
  </si>
  <si>
    <t>8-423-11</t>
  </si>
  <si>
    <t>Зиннер</t>
  </si>
  <si>
    <t>8-435-11</t>
  </si>
  <si>
    <t>Тютин</t>
  </si>
  <si>
    <t>Русланович</t>
  </si>
  <si>
    <t>8-238-5</t>
  </si>
  <si>
    <t>Абалмасов</t>
  </si>
  <si>
    <t>8-238-6</t>
  </si>
  <si>
    <t>Кудашов</t>
  </si>
  <si>
    <t>Павел</t>
  </si>
  <si>
    <t>8-423-7</t>
  </si>
  <si>
    <t>Лихачев</t>
  </si>
  <si>
    <t>8-238-9</t>
  </si>
  <si>
    <t>Алоян</t>
  </si>
  <si>
    <t>8-238-11</t>
  </si>
  <si>
    <t>Сердитов</t>
  </si>
  <si>
    <t>8-238-10</t>
  </si>
  <si>
    <t>8-423-5</t>
  </si>
  <si>
    <t>Тухватулин</t>
  </si>
  <si>
    <t>Руслан</t>
  </si>
  <si>
    <t>8-423-8</t>
  </si>
  <si>
    <t>Ситков</t>
  </si>
  <si>
    <t>Денис</t>
  </si>
  <si>
    <t>Теория</t>
  </si>
  <si>
    <t>Полоса</t>
  </si>
  <si>
    <t>№п/п</t>
  </si>
  <si>
    <t>ФИО участника</t>
  </si>
  <si>
    <t>Класс</t>
  </si>
  <si>
    <t>Количество баллов</t>
  </si>
  <si>
    <t>Количество "зачетных" баллов</t>
  </si>
  <si>
    <t>Итоговое время</t>
  </si>
  <si>
    <t>ИТОГОВОЕ КОЛИЧЕСТВО "ЗАЧЕТНЫХ" БАЛЛОВ</t>
  </si>
  <si>
    <t>шифр</t>
  </si>
  <si>
    <t>Силивестров</t>
  </si>
  <si>
    <t>Спивак</t>
  </si>
  <si>
    <t>Архип</t>
  </si>
  <si>
    <t>Терехов</t>
  </si>
  <si>
    <t>Блохин</t>
  </si>
  <si>
    <t>Белоусов</t>
  </si>
  <si>
    <t>Левченко</t>
  </si>
  <si>
    <t>Романович</t>
  </si>
  <si>
    <t>Учайкин</t>
  </si>
  <si>
    <t>Боярский</t>
  </si>
  <si>
    <t>Виталий</t>
  </si>
  <si>
    <t>Владиславович</t>
  </si>
  <si>
    <t>Беликов</t>
  </si>
  <si>
    <t>Статилко</t>
  </si>
  <si>
    <t>Жумабаев</t>
  </si>
  <si>
    <t>Нургали</t>
  </si>
  <si>
    <t>Жанбатырович</t>
  </si>
  <si>
    <t>Кообар</t>
  </si>
  <si>
    <t>Кузнецов</t>
  </si>
  <si>
    <t>Елисей</t>
  </si>
  <si>
    <t>Дъяков</t>
  </si>
  <si>
    <t>Курбанов</t>
  </si>
  <si>
    <t>Данил</t>
  </si>
  <si>
    <t>Дудус</t>
  </si>
  <si>
    <t>Кравец</t>
  </si>
  <si>
    <t>Игоревич</t>
  </si>
  <si>
    <t>Веревкин</t>
  </si>
  <si>
    <t>Никодим</t>
  </si>
  <si>
    <t>Здоровцев</t>
  </si>
  <si>
    <t>Аркадий</t>
  </si>
  <si>
    <t>Владимиров</t>
  </si>
  <si>
    <t>Переходцев</t>
  </si>
  <si>
    <t>Прокопенко</t>
  </si>
  <si>
    <t>Борисов</t>
  </si>
  <si>
    <t>Владимир</t>
  </si>
  <si>
    <t>Богомолов</t>
  </si>
  <si>
    <t>Олегович</t>
  </si>
  <si>
    <t>Шахов</t>
  </si>
  <si>
    <t>Кочергин</t>
  </si>
  <si>
    <t>Павлович</t>
  </si>
  <si>
    <t>Харчук</t>
  </si>
  <si>
    <t>Патийдинов</t>
  </si>
  <si>
    <t>Мухамед</t>
  </si>
  <si>
    <t>Вохидиллоевич</t>
  </si>
  <si>
    <t>Кудрин</t>
  </si>
  <si>
    <t>Тимофей</t>
  </si>
  <si>
    <t>Козлов</t>
  </si>
  <si>
    <t>Андреев</t>
  </si>
  <si>
    <t>Игнат</t>
  </si>
  <si>
    <t>Коломийцев</t>
  </si>
  <si>
    <t>Титов</t>
  </si>
  <si>
    <t>Хомулло</t>
  </si>
  <si>
    <t>Старостин</t>
  </si>
  <si>
    <t>Коралев</t>
  </si>
  <si>
    <t>Павлик</t>
  </si>
  <si>
    <t>Антонович</t>
  </si>
  <si>
    <t>Тошматов</t>
  </si>
  <si>
    <t>Шоядбек</t>
  </si>
  <si>
    <t>Бунёджонович</t>
  </si>
  <si>
    <t>Федяшин</t>
  </si>
  <si>
    <t>Дочилов</t>
  </si>
  <si>
    <t>Савелий</t>
  </si>
  <si>
    <t>Сумин</t>
  </si>
  <si>
    <t>Викторович</t>
  </si>
  <si>
    <t>Зайцев</t>
  </si>
  <si>
    <t>Белов</t>
  </si>
  <si>
    <t>Серебряков</t>
  </si>
  <si>
    <t>Григорьевич</t>
  </si>
  <si>
    <t>Тюхтин</t>
  </si>
  <si>
    <t>Зубов</t>
  </si>
  <si>
    <t>Артемий</t>
  </si>
  <si>
    <t>Станиславович</t>
  </si>
  <si>
    <t>Московенко</t>
  </si>
  <si>
    <t>Решетникова</t>
  </si>
  <si>
    <t>Валерия</t>
  </si>
  <si>
    <t>Вадимовна</t>
  </si>
  <si>
    <t>Бондарь</t>
  </si>
  <si>
    <t>Вячеславовна</t>
  </si>
  <si>
    <t>Ануфриева</t>
  </si>
  <si>
    <t>Суханова</t>
  </si>
  <si>
    <t>Никкель</t>
  </si>
  <si>
    <t>Лупырь</t>
  </si>
  <si>
    <t>Струк</t>
  </si>
  <si>
    <t>Шарапова</t>
  </si>
  <si>
    <t>Романовна</t>
  </si>
  <si>
    <t>Аношина</t>
  </si>
  <si>
    <t>Ирина</t>
  </si>
  <si>
    <t>Шустова</t>
  </si>
  <si>
    <t>Павлова</t>
  </si>
  <si>
    <t>Диана</t>
  </si>
  <si>
    <t>Митрошина</t>
  </si>
  <si>
    <t>Марина</t>
  </si>
  <si>
    <t>Турцманович</t>
  </si>
  <si>
    <t>Кондратова</t>
  </si>
  <si>
    <t>Токсанова</t>
  </si>
  <si>
    <t>Дария</t>
  </si>
  <si>
    <t>Турлыбековна</t>
  </si>
  <si>
    <t>Шлейзе</t>
  </si>
  <si>
    <t>Чизганова</t>
  </si>
  <si>
    <t>Марковна</t>
  </si>
  <si>
    <t>Циба</t>
  </si>
  <si>
    <t>Избышева</t>
  </si>
  <si>
    <t>Маргарита</t>
  </si>
  <si>
    <t>Капитанова</t>
  </si>
  <si>
    <t>Столбова</t>
  </si>
  <si>
    <t>Нетеса</t>
  </si>
  <si>
    <t>Милана</t>
  </si>
  <si>
    <t>Савченко</t>
  </si>
  <si>
    <t>Зубенко</t>
  </si>
  <si>
    <t>Лумпова А.А.</t>
  </si>
  <si>
    <t>Секретарь жюри:</t>
  </si>
  <si>
    <t>Денисов И.Н.</t>
  </si>
  <si>
    <t>Горюшкин М.Г.</t>
  </si>
  <si>
    <t>Захаров Д.А.</t>
  </si>
  <si>
    <t>Лавренко С.Ф.</t>
  </si>
  <si>
    <t>Лихачева С.В</t>
  </si>
  <si>
    <t>Перепадов В.В.</t>
  </si>
  <si>
    <t>Розанов А.В.</t>
  </si>
  <si>
    <t>Ходоренко И.И.</t>
  </si>
  <si>
    <t>Чудинова С.В.</t>
  </si>
  <si>
    <t>ПРОТОКОЛ</t>
  </si>
  <si>
    <t xml:space="preserve"> оценивания работ участников муниципального  этапа всероссийской олимпиады школьников 2023/24 учебного года по физической культуре в 10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</si>
  <si>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</si>
  <si>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</si>
  <si>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>Бюджетное образовательное учреждение г. Омска «Средняя общеобразовательная школа № 24»</t>
  </si>
  <si>
    <t>Физическая культура</t>
  </si>
  <si>
    <t>Бюджетное образовательное учреждение г. Омска «Средняя общеобразовательная школа № 130»</t>
  </si>
  <si>
    <t>I тур</t>
  </si>
  <si>
    <t xml:space="preserve">II тур </t>
  </si>
  <si>
    <t>Муниципальный район</t>
  </si>
  <si>
    <t>Сокращенное название ОУ учащегося</t>
  </si>
  <si>
    <t>Итого        I тур количество баллов</t>
  </si>
  <si>
    <t>Итого        I I тур количество баллов</t>
  </si>
  <si>
    <t>Сумма баллов</t>
  </si>
  <si>
    <t>Итоговый балл</t>
  </si>
  <si>
    <t>Рейтинг (место)</t>
  </si>
  <si>
    <t xml:space="preserve">Тип диплома </t>
  </si>
  <si>
    <t>Антипенко</t>
  </si>
  <si>
    <t>город Омск</t>
  </si>
  <si>
    <t>БОУ г. Омска "Гимназия №69 им. Чередова И.М."</t>
  </si>
  <si>
    <t>Долженко</t>
  </si>
  <si>
    <t>Юрьевна</t>
  </si>
  <si>
    <t>БОУ г. Омска "СОШ №55 имени Л.Я. Кичигиной и В.И. Кичигина"</t>
  </si>
  <si>
    <t>Васькина</t>
  </si>
  <si>
    <t>БОУ г.Омска "Гимназия №146"</t>
  </si>
  <si>
    <t>Ладейщикова</t>
  </si>
  <si>
    <t>Станиславовна</t>
  </si>
  <si>
    <t>Захарова</t>
  </si>
  <si>
    <t>Сергеевнв</t>
  </si>
  <si>
    <t>БОУ г. Омска "Гимназия №147"</t>
  </si>
  <si>
    <t>Ямпольская</t>
  </si>
  <si>
    <t>Елиавета</t>
  </si>
  <si>
    <t>Анатольена</t>
  </si>
  <si>
    <t>БОУ г. Омска "Гимназия №85"</t>
  </si>
  <si>
    <t>Швеина</t>
  </si>
  <si>
    <t>БОУ г. Омска "Средняя общеобразовательная школа №101"</t>
  </si>
  <si>
    <t>Ван-Хай</t>
  </si>
  <si>
    <t>БОУ г. Омска "Лицей №74"</t>
  </si>
  <si>
    <t>Шевелева</t>
  </si>
  <si>
    <t>Алёна</t>
  </si>
  <si>
    <t>БОУ г. Омска " Гимназия 140"</t>
  </si>
  <si>
    <t>Гаврилюк</t>
  </si>
  <si>
    <t>БОУ г. Омска "Гимназия №26"</t>
  </si>
  <si>
    <t>Иванова</t>
  </si>
  <si>
    <t>БОУ г. Омска "Средняя общеобразовательная школа №34"</t>
  </si>
  <si>
    <t>Шмидт</t>
  </si>
  <si>
    <t>Касьянова</t>
  </si>
  <si>
    <t>БОУ г. Омска "Гимназия №62"</t>
  </si>
  <si>
    <t>Торохова</t>
  </si>
  <si>
    <t>БОУ г.Омска "Средняя общеобразовательная школа №162"</t>
  </si>
  <si>
    <t>Басакова</t>
  </si>
  <si>
    <t>Эдуарда</t>
  </si>
  <si>
    <t>БОУ г. Омска "Средняя общеобразовательная школа №7"</t>
  </si>
  <si>
    <t>Ермолаева</t>
  </si>
  <si>
    <t>Тихомирова</t>
  </si>
  <si>
    <t>БОУ г. Омска "Гимназия №115"</t>
  </si>
  <si>
    <t>Мошкина</t>
  </si>
  <si>
    <t xml:space="preserve">Председатель жюри:                                </t>
  </si>
  <si>
    <t xml:space="preserve">Султанкина Наталья Евгеньевна </t>
  </si>
  <si>
    <t>Секретарь:</t>
  </si>
  <si>
    <t>Отт Татьяна Владимировна</t>
  </si>
  <si>
    <t>Баратова Алла Якуповна</t>
  </si>
  <si>
    <t>Барковский Константин Николаевич</t>
  </si>
  <si>
    <t>Буков Алексей Викторович</t>
  </si>
  <si>
    <t>Булгакова Анастасия Николаевна</t>
  </si>
  <si>
    <t>Легошина Олеся Анатольевна</t>
  </si>
  <si>
    <t>Никитина Наталья Васильевна</t>
  </si>
  <si>
    <t>Прокопьева Ксения Сергеевна</t>
  </si>
  <si>
    <t>Русакова Лидия Александровна</t>
  </si>
  <si>
    <t>Перков</t>
  </si>
  <si>
    <t>Сакаев</t>
  </si>
  <si>
    <t>Бортник</t>
  </si>
  <si>
    <t>Богдан</t>
  </si>
  <si>
    <t>БОУ г. Омска "Средняя общеобразовательная школа с углубленным изучением отдельных предметов №8"</t>
  </si>
  <si>
    <t>Мироненко</t>
  </si>
  <si>
    <t>Байшембаев</t>
  </si>
  <si>
    <t>Алмаз</t>
  </si>
  <si>
    <t>Рашидович</t>
  </si>
  <si>
    <t>Самогулов</t>
  </si>
  <si>
    <t>Вадим</t>
  </si>
  <si>
    <t>Всевододович</t>
  </si>
  <si>
    <t>Савельев</t>
  </si>
  <si>
    <t>Гавриленко</t>
  </si>
  <si>
    <t>Яромир</t>
  </si>
  <si>
    <t>БОУ г. Омска "Гимназия №84"</t>
  </si>
  <si>
    <t>Воронюк</t>
  </si>
  <si>
    <t>БОУ г. Омска "Гимназия №150"</t>
  </si>
  <si>
    <t>Мулдахметов</t>
  </si>
  <si>
    <t>Чингис</t>
  </si>
  <si>
    <t>Мейрамович</t>
  </si>
  <si>
    <t>Романов</t>
  </si>
  <si>
    <t>Петрович</t>
  </si>
  <si>
    <t>Гофман</t>
  </si>
  <si>
    <t>БОУ г. Омска "Гимназия N123 им. О.И. Охрименко"</t>
  </si>
  <si>
    <t>Гильфанов</t>
  </si>
  <si>
    <t>Тамирлан</t>
  </si>
  <si>
    <t>Салаватович</t>
  </si>
  <si>
    <t>Бордус</t>
  </si>
  <si>
    <t>БОУ г. Омска "Средняя общеобразовательная школа №118"</t>
  </si>
  <si>
    <t>Петров</t>
  </si>
  <si>
    <t>БОУ г. Омска "Средняя общеобразовательная школа №130"</t>
  </si>
  <si>
    <t>Михеев</t>
  </si>
  <si>
    <t>Сидоренко</t>
  </si>
  <si>
    <t>Калинин</t>
  </si>
  <si>
    <t>БОУ г. Омска "Лицей БИТ"</t>
  </si>
  <si>
    <t>Косьянов</t>
  </si>
  <si>
    <t>Перебеев</t>
  </si>
  <si>
    <t>Олег</t>
  </si>
  <si>
    <t>БОУ г. Омска "Лицей №145"</t>
  </si>
  <si>
    <t>Мурсалимов</t>
  </si>
  <si>
    <t>БОУ г. Омска "Лицей №149"</t>
  </si>
  <si>
    <t>Даут</t>
  </si>
  <si>
    <t>БОУ г. Омска "Гимназия №9"</t>
  </si>
  <si>
    <t>Булатов</t>
  </si>
  <si>
    <t>Степанян</t>
  </si>
  <si>
    <t>Робертович</t>
  </si>
  <si>
    <t>БОУ г. Омска "Средняя общеобразовательная школа №93"</t>
  </si>
  <si>
    <t>Скляров</t>
  </si>
  <si>
    <t>Чечуков</t>
  </si>
  <si>
    <t>Храпов</t>
  </si>
  <si>
    <t>Петр</t>
  </si>
  <si>
    <t>сумма</t>
  </si>
  <si>
    <t>итого</t>
  </si>
  <si>
    <t>рейтинг</t>
  </si>
  <si>
    <t>Иваненко Максим Дмитриевич</t>
  </si>
  <si>
    <t>Голосов Никита Станиславович</t>
  </si>
  <si>
    <t>Кривцов Владислав Викторович</t>
  </si>
  <si>
    <t>Салохин Алексей Петрович</t>
  </si>
  <si>
    <t>Спирин Андрей Павлович</t>
  </si>
  <si>
    <t>Гранкин Никита Алексеевич</t>
  </si>
  <si>
    <t>Савелов Артем Юрьевич</t>
  </si>
  <si>
    <t>Иванов Дмитрий Павлович</t>
  </si>
  <si>
    <t>Костромин Илья Кириллович</t>
  </si>
  <si>
    <t>Сагалбаев Арнур Акжанович</t>
  </si>
  <si>
    <t>Сиволапов Илья Максимович</t>
  </si>
  <si>
    <t>Качан Егор Евгеньевич</t>
  </si>
  <si>
    <t>Чесноков Артем Алексеевич</t>
  </si>
  <si>
    <t>Беднов Ярослав Владимирович</t>
  </si>
  <si>
    <t>Камнев Артем Юрьевич</t>
  </si>
  <si>
    <t>Москаленко Илья Дмитриевич</t>
  </si>
  <si>
    <t>Миллер Никита Александрович</t>
  </si>
  <si>
    <t>Жирнов Григорий Владимирович</t>
  </si>
  <si>
    <t>Щ А В</t>
  </si>
  <si>
    <t>Кармышаков Равиль Радикович</t>
  </si>
  <si>
    <t>Ефремов Роман Максимович</t>
  </si>
  <si>
    <t>Шишимарев Игорь Владимирович</t>
  </si>
  <si>
    <t>П В Г</t>
  </si>
  <si>
    <t>Кравцов Максим Вячеславович</t>
  </si>
  <si>
    <t>Бавыкин Матвей Юрьевич</t>
  </si>
  <si>
    <t>Шатунов Максим Сергеевич</t>
  </si>
  <si>
    <t>Воробьёв Илья Андреевич</t>
  </si>
  <si>
    <t>Коноплев Матвей Игоревич</t>
  </si>
  <si>
    <t>Стемпоржецкая М.В.</t>
  </si>
  <si>
    <t xml:space="preserve">Секретарь жюри: </t>
  </si>
  <si>
    <t>Филипповых С.Н.</t>
  </si>
  <si>
    <t>Архипова Н.И.</t>
  </si>
  <si>
    <t>Евсеева Г.Н.</t>
  </si>
  <si>
    <t>Дубровина С.А.</t>
  </si>
  <si>
    <t>Лейтланд А.А.</t>
  </si>
  <si>
    <t>Митрофанова Е.Н.</t>
  </si>
  <si>
    <t>Новиков Ю.А.</t>
  </si>
  <si>
    <t>Потапова Т.А.</t>
  </si>
  <si>
    <t>Рычагов В.А.</t>
  </si>
  <si>
    <t>Спельник С.В.</t>
  </si>
  <si>
    <t>Федорова А.М.</t>
  </si>
  <si>
    <t>Фомина А.А.</t>
  </si>
  <si>
    <t>Ладнова Т.В.</t>
  </si>
  <si>
    <t>Клемберг Ирина Денисовна</t>
  </si>
  <si>
    <t>Сыроежкина Екатерина Николаевна</t>
  </si>
  <si>
    <t>Ашимова Эльмира Маратовна</t>
  </si>
  <si>
    <t>Симакова Екатерина Николаевна</t>
  </si>
  <si>
    <t>Сироткина Кира Алексеевна</t>
  </si>
  <si>
    <t>Соловьёва Софья Никитична</t>
  </si>
  <si>
    <t>Ирхина Анастасия Витальевна</t>
  </si>
  <si>
    <t>Верстак Анастасия Денисовна</t>
  </si>
  <si>
    <t>Бектурова Дания Ризабековна</t>
  </si>
  <si>
    <t>Новикова Алена Вячеславовна</t>
  </si>
  <si>
    <t>Каряева Арина Сергеевна</t>
  </si>
  <si>
    <t>Коростина Елизавета Евгеньевна</t>
  </si>
  <si>
    <t>Куделя Полина Ильинична</t>
  </si>
  <si>
    <t>Беннер Марина Евгеньевна</t>
  </si>
  <si>
    <t>Мухачева Анна Сергеевна</t>
  </si>
  <si>
    <t>Абрамова Софья Аркадьевна</t>
  </si>
  <si>
    <t>Балагина Дарья Олеговна</t>
  </si>
  <si>
    <t>Тарасенко Валерия Александровна</t>
  </si>
  <si>
    <t>Яковлева Екатерина Андреевна</t>
  </si>
  <si>
    <t>Низгутская Виктория Максимовна</t>
  </si>
  <si>
    <t>БОУ г.Омска "СОШ № 38 с УИОП"</t>
  </si>
  <si>
    <t xml:space="preserve"> оценивания работ участников муниципального этапа всероссийской олимпиады школьников 2023/24 учебного года                                                      </t>
  </si>
  <si>
    <t>Протокол</t>
  </si>
  <si>
    <t xml:space="preserve">                                    оценивания работ участников муниципального  этапа всероссийской олимпиады школьников 2023/24 учебного года по физической культуре в 10 классе                                                      </t>
  </si>
  <si>
    <t xml:space="preserve">                                                                    ПРОТОКОЛ</t>
  </si>
  <si>
    <t>БИТ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</si>
</sst>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/>
    <xf numFmtId="14" fontId="4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1" xfId="0" applyBorder="1"/>
    <xf numFmtId="0" fontId="8" fillId="0" borderId="2" xfId="0" applyFont="1" applyBorder="1"/>
    <xf numFmtId="0" fontId="6" fillId="0" borderId="13" xfId="0" applyFont="1" applyFill="1" applyBorder="1"/>
    <xf numFmtId="0" fontId="0" fillId="0" borderId="2" xfId="0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0" fillId="0" borderId="1" xfId="0" applyFill="1" applyBorder="1"/>
    <xf numFmtId="0" fontId="8" fillId="0" borderId="14" xfId="0" applyFont="1" applyBorder="1"/>
    <xf numFmtId="0" fontId="5" fillId="0" borderId="8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8" xfId="0" applyNumberFormat="1" applyFill="1" applyBorder="1" applyAlignment="1">
      <alignment horizontal="center" vertical="center"/>
    </xf>
    <xf numFmtId="0" fontId="8" fillId="0" borderId="12" xfId="0" applyFont="1" applyBorder="1"/>
    <xf numFmtId="0" fontId="8" fillId="0" borderId="2" xfId="0" applyFont="1" applyFill="1" applyBorder="1"/>
    <xf numFmtId="0" fontId="9" fillId="0" borderId="2" xfId="0" applyFont="1" applyFill="1" applyBorder="1"/>
    <xf numFmtId="1" fontId="0" fillId="0" borderId="0" xfId="0" applyNumberFormat="1" applyAlignment="1">
      <alignment horizontal="center"/>
    </xf>
    <xf numFmtId="0" fontId="8" fillId="0" borderId="15" xfId="0" applyFont="1" applyBorder="1"/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10" fillId="0" borderId="2" xfId="0" applyFont="1" applyFill="1" applyBorder="1"/>
    <xf numFmtId="0" fontId="0" fillId="0" borderId="5" xfId="0" applyFill="1" applyBorder="1"/>
    <xf numFmtId="0" fontId="8" fillId="0" borderId="3" xfId="0" applyFont="1" applyBorder="1"/>
    <xf numFmtId="0" fontId="6" fillId="0" borderId="6" xfId="0" applyFont="1" applyFill="1" applyBorder="1"/>
    <xf numFmtId="0" fontId="0" fillId="0" borderId="3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6" fillId="0" borderId="2" xfId="0" applyFont="1" applyFill="1" applyBorder="1"/>
    <xf numFmtId="0" fontId="8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/>
    <xf numFmtId="164" fontId="0" fillId="0" borderId="0" xfId="0" applyNumberFormat="1"/>
    <xf numFmtId="0" fontId="0" fillId="0" borderId="0" xfId="0" applyFill="1" applyAlignment="1">
      <alignment horizontal="center" vertical="top"/>
    </xf>
    <xf numFmtId="0" fontId="0" fillId="0" borderId="0" xfId="0" applyFill="1"/>
    <xf numFmtId="164" fontId="13" fillId="0" borderId="0" xfId="0" applyNumberFormat="1" applyFont="1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164" fontId="11" fillId="0" borderId="0" xfId="0" applyNumberFormat="1" applyFont="1" applyFill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 applyFill="1" applyBorder="1"/>
    <xf numFmtId="14" fontId="4" fillId="0" borderId="0" xfId="0" applyNumberFormat="1" applyFont="1" applyBorder="1" applyAlignment="1">
      <alignment horizontal="left" wrapText="1"/>
    </xf>
    <xf numFmtId="14" fontId="0" fillId="0" borderId="0" xfId="0" applyNumberFormat="1" applyAlignment="1"/>
    <xf numFmtId="14" fontId="0" fillId="2" borderId="0" xfId="0" applyNumberFormat="1" applyFill="1" applyAlignment="1"/>
    <xf numFmtId="0" fontId="15" fillId="0" borderId="0" xfId="0" applyFont="1" applyFill="1" applyBorder="1" applyAlignment="1">
      <alignment horizontal="left"/>
    </xf>
    <xf numFmtId="0" fontId="0" fillId="0" borderId="7" xfId="0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164" fontId="17" fillId="2" borderId="2" xfId="0" applyNumberFormat="1" applyFont="1" applyFill="1" applyBorder="1" applyAlignment="1">
      <alignment horizontal="center" vertical="top" wrapText="1"/>
    </xf>
    <xf numFmtId="164" fontId="16" fillId="0" borderId="9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Font="1" applyAlignment="1"/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2" xfId="0" applyNumberForma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0" fillId="0" borderId="0" xfId="0" applyAlignment="1">
      <alignment vertical="top"/>
    </xf>
    <xf numFmtId="0" fontId="19" fillId="0" borderId="2" xfId="0" applyFont="1" applyBorder="1" applyAlignment="1">
      <alignment vertic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 vertical="top"/>
    </xf>
    <xf numFmtId="1" fontId="0" fillId="2" borderId="2" xfId="0" applyNumberFormat="1" applyFill="1" applyBorder="1"/>
    <xf numFmtId="164" fontId="13" fillId="2" borderId="2" xfId="0" applyNumberFormat="1" applyFont="1" applyFill="1" applyBorder="1"/>
    <xf numFmtId="164" fontId="0" fillId="2" borderId="2" xfId="0" applyNumberFormat="1" applyFill="1" applyBorder="1"/>
    <xf numFmtId="0" fontId="0" fillId="0" borderId="2" xfId="0" applyFill="1" applyBorder="1" applyAlignment="1">
      <alignment horizontal="center" vertical="top"/>
    </xf>
    <xf numFmtId="164" fontId="13" fillId="0" borderId="2" xfId="0" applyNumberFormat="1" applyFont="1" applyFill="1" applyBorder="1"/>
    <xf numFmtId="2" fontId="0" fillId="0" borderId="2" xfId="0" applyNumberFormat="1" applyFill="1" applyBorder="1"/>
    <xf numFmtId="0" fontId="2" fillId="0" borderId="2" xfId="0" applyFont="1" applyFill="1" applyBorder="1"/>
    <xf numFmtId="164" fontId="11" fillId="0" borderId="2" xfId="0" applyNumberFormat="1" applyFont="1" applyFill="1" applyBorder="1"/>
    <xf numFmtId="0" fontId="11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/>
    <xf numFmtId="1" fontId="11" fillId="2" borderId="2" xfId="0" applyNumberFormat="1" applyFont="1" applyFill="1" applyBorder="1"/>
    <xf numFmtId="164" fontId="11" fillId="2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/>
    </xf>
    <xf numFmtId="0" fontId="9" fillId="0" borderId="0" xfId="0" applyFont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/>
    <xf numFmtId="0" fontId="21" fillId="0" borderId="0" xfId="0" applyFont="1" applyFill="1" applyBorder="1"/>
    <xf numFmtId="0" fontId="22" fillId="0" borderId="0" xfId="0" applyFont="1" applyBorder="1" applyAlignment="1">
      <alignment horizontal="left"/>
    </xf>
    <xf numFmtId="0" fontId="22" fillId="0" borderId="0" xfId="0" applyFont="1"/>
    <xf numFmtId="14" fontId="22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left" wrapText="1"/>
    </xf>
    <xf numFmtId="14" fontId="9" fillId="0" borderId="0" xfId="0" applyNumberFormat="1" applyFont="1" applyAlignment="1"/>
    <xf numFmtId="14" fontId="9" fillId="2" borderId="0" xfId="0" applyNumberFormat="1" applyFont="1" applyFill="1" applyAlignment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top" wrapText="1"/>
    </xf>
    <xf numFmtId="164" fontId="23" fillId="2" borderId="2" xfId="0" applyNumberFormat="1" applyFont="1" applyFill="1" applyBorder="1" applyAlignment="1">
      <alignment horizontal="center" vertical="top" wrapText="1"/>
    </xf>
    <xf numFmtId="164" fontId="22" fillId="0" borderId="9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2" borderId="0" xfId="0" applyFont="1" applyFill="1"/>
    <xf numFmtId="0" fontId="9" fillId="0" borderId="0" xfId="0" applyFont="1" applyAlignment="1"/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2" borderId="0" xfId="0" applyFont="1" applyFill="1"/>
    <xf numFmtId="1" fontId="11" fillId="2" borderId="0" xfId="0" applyNumberFormat="1" applyFont="1" applyFill="1"/>
    <xf numFmtId="164" fontId="11" fillId="2" borderId="0" xfId="0" applyNumberFormat="1" applyFont="1" applyFill="1"/>
    <xf numFmtId="2" fontId="11" fillId="2" borderId="0" xfId="0" applyNumberFormat="1" applyFont="1" applyFill="1"/>
    <xf numFmtId="2" fontId="11" fillId="2" borderId="2" xfId="0" applyNumberFormat="1" applyFont="1" applyFill="1" applyBorder="1"/>
    <xf numFmtId="0" fontId="1" fillId="0" borderId="2" xfId="0" applyFont="1" applyBorder="1"/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2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9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opLeftCell="A16" workbookViewId="0">
      <selection activeCell="N43" sqref="N43"/>
    </sheetView>
  </sheetViews>
  <sheetFormatPr defaultRowHeight="15"/>
  <cols>
    <col min="1" max="1" width="5.125" customWidth="1"/>
    <col min="2" max="2" width="10.25" customWidth="1"/>
    <col min="3" max="3" width="18.75" customWidth="1"/>
    <col min="4" max="4" width="14.125" customWidth="1"/>
    <col min="5" max="5" width="19" customWidth="1"/>
    <col min="6" max="6" width="21" customWidth="1"/>
    <col min="7" max="7" width="6" customWidth="1"/>
    <col min="8" max="8" width="9.25" customWidth="1"/>
    <col min="9" max="9" width="9.75" customWidth="1"/>
    <col min="10" max="10" width="9.875" customWidth="1"/>
    <col min="11" max="11" width="6.375" customWidth="1"/>
    <col min="12" max="12" width="10.625" customWidth="1"/>
    <col min="13" max="13" width="6.125" customWidth="1"/>
    <col min="14" max="14" width="10.25" customWidth="1"/>
    <col min="15" max="15" width="10.125" customWidth="1"/>
    <col min="16" max="16" width="12.625" customWidth="1"/>
  </cols>
  <sheetData>
    <row r="1" spans="1:1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>
      <c r="A2" s="209" t="s">
        <v>639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>
      <c r="A3" s="200" t="s">
        <v>2</v>
      </c>
      <c r="B3" s="200"/>
      <c r="C3" s="200"/>
      <c r="D3" s="1"/>
      <c r="E3" s="201" t="s">
        <v>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00" t="s">
        <v>4</v>
      </c>
      <c r="B4" s="200"/>
      <c r="C4" s="200"/>
      <c r="D4" s="200"/>
      <c r="E4" s="201" t="s">
        <v>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>
      <c r="A5" s="200" t="s">
        <v>6</v>
      </c>
      <c r="B5" s="200"/>
      <c r="C5" s="200"/>
      <c r="D5" s="1"/>
      <c r="E5" s="201" t="s">
        <v>7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>
      <c r="A6" s="2" t="s">
        <v>8</v>
      </c>
      <c r="B6" s="2"/>
      <c r="C6" s="2"/>
      <c r="D6" s="2"/>
      <c r="E6" s="202">
        <v>7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3" t="s">
        <v>9</v>
      </c>
      <c r="B7" s="4"/>
      <c r="C7" s="5"/>
      <c r="E7" s="203">
        <v>45264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>
      <c r="A8" s="4" t="s">
        <v>10</v>
      </c>
      <c r="B8" s="4"/>
      <c r="C8" s="4"/>
      <c r="E8" s="204">
        <v>120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ht="24.75" customHeight="1">
      <c r="A9" s="205" t="s">
        <v>11</v>
      </c>
      <c r="B9" s="206" t="s">
        <v>12</v>
      </c>
      <c r="C9" s="185" t="s">
        <v>13</v>
      </c>
      <c r="D9" s="185" t="s">
        <v>14</v>
      </c>
      <c r="E9" s="185" t="s">
        <v>15</v>
      </c>
      <c r="F9" s="185" t="s">
        <v>16</v>
      </c>
      <c r="G9" s="185" t="s">
        <v>17</v>
      </c>
      <c r="H9" s="188" t="s">
        <v>18</v>
      </c>
      <c r="I9" s="189"/>
      <c r="J9" s="189"/>
      <c r="K9" s="189"/>
      <c r="L9" s="190" t="s">
        <v>19</v>
      </c>
      <c r="M9" s="191"/>
      <c r="N9" s="194" t="s">
        <v>20</v>
      </c>
      <c r="O9" s="195"/>
      <c r="P9" s="196"/>
    </row>
    <row r="10" spans="1:16">
      <c r="A10" s="205"/>
      <c r="B10" s="206"/>
      <c r="C10" s="186"/>
      <c r="D10" s="186"/>
      <c r="E10" s="186"/>
      <c r="F10" s="186"/>
      <c r="G10" s="186"/>
      <c r="H10" s="198" t="s">
        <v>114</v>
      </c>
      <c r="I10" s="199"/>
      <c r="J10" s="199" t="s">
        <v>115</v>
      </c>
      <c r="K10" s="199"/>
      <c r="L10" s="192"/>
      <c r="M10" s="193"/>
      <c r="N10" s="192"/>
      <c r="O10" s="197"/>
      <c r="P10" s="193"/>
    </row>
    <row r="11" spans="1:16" ht="38.25">
      <c r="A11" s="205"/>
      <c r="B11" s="207"/>
      <c r="C11" s="187"/>
      <c r="D11" s="187"/>
      <c r="E11" s="187"/>
      <c r="F11" s="187"/>
      <c r="G11" s="187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>
      <c r="A12" s="18">
        <v>1</v>
      </c>
      <c r="B12" s="9"/>
      <c r="C12" s="25" t="s">
        <v>116</v>
      </c>
      <c r="D12" s="25" t="s">
        <v>47</v>
      </c>
      <c r="E12" s="25" t="s">
        <v>55</v>
      </c>
      <c r="F12" s="25">
        <v>101</v>
      </c>
      <c r="G12" s="11">
        <v>7</v>
      </c>
      <c r="H12" s="12">
        <v>45.69</v>
      </c>
      <c r="I12" s="13">
        <f t="shared" ref="I12:I41" si="0">40*44.38/H12</f>
        <v>38.853140731013355</v>
      </c>
      <c r="J12" s="14">
        <v>57</v>
      </c>
      <c r="K12" s="13">
        <f t="shared" ref="K12:K41" si="1">40*55/J12</f>
        <v>38.596491228070178</v>
      </c>
      <c r="L12" s="15">
        <v>16</v>
      </c>
      <c r="M12" s="16">
        <f>20*L12/40</f>
        <v>8</v>
      </c>
      <c r="N12" s="17">
        <f t="shared" ref="N12:N42" si="2">SUM(M12,K12,I12)</f>
        <v>85.449631959083533</v>
      </c>
      <c r="O12" s="9"/>
      <c r="P12" s="18"/>
    </row>
    <row r="13" spans="1:16" ht="15.75">
      <c r="A13" s="18">
        <v>2</v>
      </c>
      <c r="B13" s="9"/>
      <c r="C13" s="10" t="s">
        <v>117</v>
      </c>
      <c r="D13" s="10" t="s">
        <v>92</v>
      </c>
      <c r="E13" s="10" t="s">
        <v>73</v>
      </c>
      <c r="F13" s="10">
        <v>62</v>
      </c>
      <c r="G13" s="11">
        <v>7</v>
      </c>
      <c r="H13" s="12">
        <v>45.22</v>
      </c>
      <c r="I13" s="13">
        <f t="shared" si="0"/>
        <v>39.256965944272444</v>
      </c>
      <c r="J13" s="14">
        <v>68</v>
      </c>
      <c r="K13" s="13">
        <f t="shared" si="1"/>
        <v>32.352941176470587</v>
      </c>
      <c r="L13" s="15">
        <v>16</v>
      </c>
      <c r="M13" s="16">
        <f t="shared" ref="M13:M42" si="3">20*L13/40</f>
        <v>8</v>
      </c>
      <c r="N13" s="17">
        <f t="shared" si="2"/>
        <v>79.609907120743031</v>
      </c>
      <c r="O13" s="9"/>
      <c r="P13" s="18"/>
    </row>
    <row r="14" spans="1:16" ht="15.75">
      <c r="A14" s="18">
        <v>3</v>
      </c>
      <c r="B14" s="9"/>
      <c r="C14" s="10" t="s">
        <v>118</v>
      </c>
      <c r="D14" s="10" t="s">
        <v>29</v>
      </c>
      <c r="E14" s="10" t="s">
        <v>42</v>
      </c>
      <c r="F14" s="10">
        <v>147</v>
      </c>
      <c r="G14" s="11">
        <v>7</v>
      </c>
      <c r="H14" s="12">
        <v>44.79</v>
      </c>
      <c r="I14" s="13">
        <f t="shared" si="0"/>
        <v>39.63384684081268</v>
      </c>
      <c r="J14" s="14">
        <v>69</v>
      </c>
      <c r="K14" s="13">
        <f t="shared" si="1"/>
        <v>31.884057971014492</v>
      </c>
      <c r="L14" s="15">
        <v>14</v>
      </c>
      <c r="M14" s="16">
        <f t="shared" si="3"/>
        <v>7</v>
      </c>
      <c r="N14" s="17">
        <f t="shared" si="2"/>
        <v>78.517904811827179</v>
      </c>
      <c r="O14" s="9"/>
      <c r="P14" s="18"/>
    </row>
    <row r="15" spans="1:16" ht="15.75">
      <c r="A15" s="18">
        <v>4</v>
      </c>
      <c r="B15" s="9"/>
      <c r="C15" s="26" t="s">
        <v>119</v>
      </c>
      <c r="D15" s="26" t="s">
        <v>96</v>
      </c>
      <c r="E15" s="26" t="s">
        <v>90</v>
      </c>
      <c r="F15" s="26">
        <v>96</v>
      </c>
      <c r="G15" s="11">
        <v>7</v>
      </c>
      <c r="H15" s="12">
        <v>47.62</v>
      </c>
      <c r="I15" s="13">
        <f t="shared" si="0"/>
        <v>37.278454430911381</v>
      </c>
      <c r="J15" s="14">
        <v>71</v>
      </c>
      <c r="K15" s="13">
        <f t="shared" si="1"/>
        <v>30.985915492957748</v>
      </c>
      <c r="L15" s="15">
        <v>14</v>
      </c>
      <c r="M15" s="16">
        <f t="shared" si="3"/>
        <v>7</v>
      </c>
      <c r="N15" s="17">
        <f t="shared" si="2"/>
        <v>75.264369923869126</v>
      </c>
      <c r="O15" s="9"/>
      <c r="P15" s="18"/>
    </row>
    <row r="16" spans="1:16" ht="15.75">
      <c r="A16" s="18">
        <v>5</v>
      </c>
      <c r="B16" s="20"/>
      <c r="C16" s="27" t="s">
        <v>120</v>
      </c>
      <c r="D16" s="27" t="s">
        <v>32</v>
      </c>
      <c r="E16" s="27" t="s">
        <v>121</v>
      </c>
      <c r="F16" s="27">
        <v>115</v>
      </c>
      <c r="G16" s="11">
        <v>7</v>
      </c>
      <c r="H16" s="12">
        <v>44.38</v>
      </c>
      <c r="I16" s="13">
        <f t="shared" si="0"/>
        <v>40</v>
      </c>
      <c r="J16" s="12">
        <v>88</v>
      </c>
      <c r="K16" s="13">
        <f t="shared" si="1"/>
        <v>25</v>
      </c>
      <c r="L16" s="12">
        <v>18</v>
      </c>
      <c r="M16" s="16">
        <f t="shared" si="3"/>
        <v>9</v>
      </c>
      <c r="N16" s="17">
        <f t="shared" si="2"/>
        <v>74</v>
      </c>
      <c r="O16" s="9"/>
      <c r="P16" s="18"/>
    </row>
    <row r="17" spans="1:16" ht="15.75">
      <c r="A17" s="18">
        <v>6</v>
      </c>
      <c r="B17" s="9"/>
      <c r="C17" s="27" t="s">
        <v>122</v>
      </c>
      <c r="D17" s="27" t="s">
        <v>81</v>
      </c>
      <c r="E17" s="27" t="s">
        <v>58</v>
      </c>
      <c r="F17" s="27">
        <v>84</v>
      </c>
      <c r="G17" s="11">
        <v>7</v>
      </c>
      <c r="H17" s="12">
        <v>46.6</v>
      </c>
      <c r="I17" s="13">
        <f t="shared" si="0"/>
        <v>38.094420600858371</v>
      </c>
      <c r="J17" s="14">
        <v>79</v>
      </c>
      <c r="K17" s="13">
        <f t="shared" si="1"/>
        <v>27.848101265822784</v>
      </c>
      <c r="L17" s="15">
        <v>9</v>
      </c>
      <c r="M17" s="16">
        <f t="shared" si="3"/>
        <v>4.5</v>
      </c>
      <c r="N17" s="17">
        <f t="shared" si="2"/>
        <v>70.442521866681147</v>
      </c>
      <c r="O17" s="9"/>
      <c r="P17" s="18"/>
    </row>
    <row r="18" spans="1:16" ht="15.75">
      <c r="A18" s="18">
        <v>7</v>
      </c>
      <c r="B18" s="9"/>
      <c r="C18" s="27" t="s">
        <v>123</v>
      </c>
      <c r="D18" s="27" t="s">
        <v>92</v>
      </c>
      <c r="E18" s="27" t="s">
        <v>39</v>
      </c>
      <c r="F18" s="27">
        <v>62</v>
      </c>
      <c r="G18" s="11">
        <v>7</v>
      </c>
      <c r="H18" s="12">
        <v>44.44</v>
      </c>
      <c r="I18" s="13">
        <f t="shared" si="0"/>
        <v>39.945994599459951</v>
      </c>
      <c r="J18" s="14">
        <v>94</v>
      </c>
      <c r="K18" s="13">
        <f t="shared" si="1"/>
        <v>23.404255319148938</v>
      </c>
      <c r="L18" s="15">
        <v>14</v>
      </c>
      <c r="M18" s="16">
        <f t="shared" si="3"/>
        <v>7</v>
      </c>
      <c r="N18" s="17">
        <f t="shared" si="2"/>
        <v>70.350249918608881</v>
      </c>
      <c r="O18" s="9"/>
      <c r="P18" s="18"/>
    </row>
    <row r="19" spans="1:16" ht="15.75">
      <c r="A19" s="18">
        <v>8</v>
      </c>
      <c r="B19" s="9"/>
      <c r="C19" s="10" t="s">
        <v>124</v>
      </c>
      <c r="D19" s="10" t="s">
        <v>54</v>
      </c>
      <c r="E19" s="10" t="s">
        <v>42</v>
      </c>
      <c r="F19" s="19">
        <v>95</v>
      </c>
      <c r="G19" s="11">
        <v>7</v>
      </c>
      <c r="H19" s="12">
        <v>84.59</v>
      </c>
      <c r="I19" s="13">
        <f t="shared" si="0"/>
        <v>20.985932143279346</v>
      </c>
      <c r="J19" s="14">
        <v>55</v>
      </c>
      <c r="K19" s="13">
        <f t="shared" si="1"/>
        <v>40</v>
      </c>
      <c r="L19" s="15">
        <v>17</v>
      </c>
      <c r="M19" s="16">
        <f t="shared" si="3"/>
        <v>8.5</v>
      </c>
      <c r="N19" s="17">
        <f t="shared" si="2"/>
        <v>69.485932143279342</v>
      </c>
      <c r="O19" s="9"/>
      <c r="P19" s="18"/>
    </row>
    <row r="20" spans="1:16" ht="15.75">
      <c r="A20" s="18">
        <v>9</v>
      </c>
      <c r="B20" s="9"/>
      <c r="C20" s="27" t="s">
        <v>125</v>
      </c>
      <c r="D20" s="27" t="s">
        <v>126</v>
      </c>
      <c r="E20" s="27" t="s">
        <v>127</v>
      </c>
      <c r="F20" s="27">
        <v>162</v>
      </c>
      <c r="G20" s="11">
        <v>7</v>
      </c>
      <c r="H20" s="12">
        <v>60.06</v>
      </c>
      <c r="I20" s="13">
        <f t="shared" si="0"/>
        <v>29.557109557109555</v>
      </c>
      <c r="J20" s="14">
        <v>85</v>
      </c>
      <c r="K20" s="13">
        <f t="shared" si="1"/>
        <v>25.882352941176471</v>
      </c>
      <c r="L20" s="15">
        <v>21</v>
      </c>
      <c r="M20" s="16">
        <f t="shared" si="3"/>
        <v>10.5</v>
      </c>
      <c r="N20" s="17">
        <f t="shared" si="2"/>
        <v>65.939462498286019</v>
      </c>
      <c r="O20" s="9"/>
      <c r="P20" s="18"/>
    </row>
    <row r="21" spans="1:16" ht="15.75">
      <c r="A21" s="18">
        <v>10</v>
      </c>
      <c r="B21" s="9"/>
      <c r="C21" s="10" t="s">
        <v>128</v>
      </c>
      <c r="D21" s="10" t="s">
        <v>129</v>
      </c>
      <c r="E21" s="10" t="s">
        <v>48</v>
      </c>
      <c r="F21" s="10">
        <v>34</v>
      </c>
      <c r="G21" s="11">
        <v>7</v>
      </c>
      <c r="H21" s="12">
        <v>62.53</v>
      </c>
      <c r="I21" s="13">
        <f t="shared" si="0"/>
        <v>28.389573004957622</v>
      </c>
      <c r="J21" s="14">
        <v>75</v>
      </c>
      <c r="K21" s="13">
        <f t="shared" si="1"/>
        <v>29.333333333333332</v>
      </c>
      <c r="L21" s="15">
        <v>14</v>
      </c>
      <c r="M21" s="16">
        <f t="shared" si="3"/>
        <v>7</v>
      </c>
      <c r="N21" s="17">
        <f t="shared" si="2"/>
        <v>64.722906338290954</v>
      </c>
      <c r="O21" s="9"/>
      <c r="P21" s="18"/>
    </row>
    <row r="22" spans="1:16" ht="15.75">
      <c r="A22" s="18">
        <v>11</v>
      </c>
      <c r="B22" s="9"/>
      <c r="C22" s="26" t="s">
        <v>130</v>
      </c>
      <c r="D22" s="26" t="s">
        <v>131</v>
      </c>
      <c r="E22" s="26" t="s">
        <v>30</v>
      </c>
      <c r="F22" s="26">
        <v>23</v>
      </c>
      <c r="G22" s="11">
        <v>7</v>
      </c>
      <c r="H22" s="12">
        <v>50.87</v>
      </c>
      <c r="I22" s="13">
        <f t="shared" si="0"/>
        <v>34.896795753882451</v>
      </c>
      <c r="J22" s="14">
        <v>85</v>
      </c>
      <c r="K22" s="13">
        <f t="shared" si="1"/>
        <v>25.882352941176471</v>
      </c>
      <c r="L22" s="15">
        <v>4</v>
      </c>
      <c r="M22" s="16">
        <f t="shared" si="3"/>
        <v>2</v>
      </c>
      <c r="N22" s="17">
        <f t="shared" si="2"/>
        <v>62.779148695058922</v>
      </c>
      <c r="O22" s="9"/>
      <c r="P22" s="18"/>
    </row>
    <row r="23" spans="1:16" ht="15.75">
      <c r="A23" s="18">
        <v>12</v>
      </c>
      <c r="B23" s="9"/>
      <c r="C23" s="26" t="s">
        <v>132</v>
      </c>
      <c r="D23" s="26" t="s">
        <v>32</v>
      </c>
      <c r="E23" s="26" t="s">
        <v>58</v>
      </c>
      <c r="F23" s="26">
        <v>23</v>
      </c>
      <c r="G23" s="11">
        <v>7</v>
      </c>
      <c r="H23" s="12">
        <v>50.93</v>
      </c>
      <c r="I23" s="13">
        <f t="shared" si="0"/>
        <v>34.855684272530922</v>
      </c>
      <c r="J23" s="14">
        <v>100</v>
      </c>
      <c r="K23" s="13">
        <f t="shared" si="1"/>
        <v>22</v>
      </c>
      <c r="L23" s="15">
        <v>14</v>
      </c>
      <c r="M23" s="16">
        <f t="shared" si="3"/>
        <v>7</v>
      </c>
      <c r="N23" s="17">
        <f t="shared" si="2"/>
        <v>63.855684272530922</v>
      </c>
      <c r="O23" s="9"/>
      <c r="P23" s="18"/>
    </row>
    <row r="24" spans="1:16" ht="15.75">
      <c r="A24" s="18">
        <v>13</v>
      </c>
      <c r="B24" s="9"/>
      <c r="C24" s="10" t="s">
        <v>133</v>
      </c>
      <c r="D24" s="10" t="s">
        <v>63</v>
      </c>
      <c r="E24" s="10" t="s">
        <v>39</v>
      </c>
      <c r="F24" s="10">
        <v>34</v>
      </c>
      <c r="G24" s="11">
        <v>7</v>
      </c>
      <c r="H24" s="12">
        <v>62</v>
      </c>
      <c r="I24" s="13">
        <f t="shared" si="0"/>
        <v>28.63225806451613</v>
      </c>
      <c r="J24" s="14">
        <v>77</v>
      </c>
      <c r="K24" s="13">
        <f t="shared" si="1"/>
        <v>28.571428571428573</v>
      </c>
      <c r="L24" s="15">
        <v>12</v>
      </c>
      <c r="M24" s="16">
        <f t="shared" si="3"/>
        <v>6</v>
      </c>
      <c r="N24" s="17">
        <f t="shared" si="2"/>
        <v>63.203686635944699</v>
      </c>
      <c r="O24" s="9"/>
      <c r="P24" s="18"/>
    </row>
    <row r="25" spans="1:16" ht="15.75">
      <c r="A25" s="18">
        <v>14</v>
      </c>
      <c r="B25" s="9"/>
      <c r="C25" s="26" t="s">
        <v>134</v>
      </c>
      <c r="D25" s="26" t="s">
        <v>135</v>
      </c>
      <c r="E25" s="26" t="s">
        <v>45</v>
      </c>
      <c r="F25" s="26">
        <v>23</v>
      </c>
      <c r="G25" s="11">
        <v>7</v>
      </c>
      <c r="H25" s="12">
        <v>66.5</v>
      </c>
      <c r="I25" s="13">
        <f t="shared" si="0"/>
        <v>26.694736842105264</v>
      </c>
      <c r="J25" s="14">
        <v>78</v>
      </c>
      <c r="K25" s="13">
        <f t="shared" si="1"/>
        <v>28.205128205128204</v>
      </c>
      <c r="L25" s="15">
        <v>17</v>
      </c>
      <c r="M25" s="16">
        <f t="shared" si="3"/>
        <v>8.5</v>
      </c>
      <c r="N25" s="17">
        <f t="shared" si="2"/>
        <v>63.399865047233469</v>
      </c>
      <c r="O25" s="9"/>
      <c r="P25" s="18"/>
    </row>
    <row r="26" spans="1:16" ht="15.75">
      <c r="A26" s="18">
        <v>15</v>
      </c>
      <c r="B26" s="9"/>
      <c r="C26" s="27" t="s">
        <v>136</v>
      </c>
      <c r="D26" s="27" t="s">
        <v>129</v>
      </c>
      <c r="E26" s="27" t="s">
        <v>39</v>
      </c>
      <c r="F26" s="27">
        <v>34</v>
      </c>
      <c r="G26" s="11">
        <v>7</v>
      </c>
      <c r="H26" s="12">
        <v>58.15</v>
      </c>
      <c r="I26" s="13">
        <f t="shared" si="0"/>
        <v>30.52794496990542</v>
      </c>
      <c r="J26" s="14">
        <v>87</v>
      </c>
      <c r="K26" s="13">
        <f t="shared" si="1"/>
        <v>25.287356321839081</v>
      </c>
      <c r="L26" s="15">
        <v>13</v>
      </c>
      <c r="M26" s="16">
        <f t="shared" si="3"/>
        <v>6.5</v>
      </c>
      <c r="N26" s="17">
        <f t="shared" si="2"/>
        <v>62.315301291744504</v>
      </c>
      <c r="O26" s="9"/>
      <c r="P26" s="18"/>
    </row>
    <row r="27" spans="1:16" ht="15.75">
      <c r="A27" s="18">
        <v>16</v>
      </c>
      <c r="B27" s="9"/>
      <c r="C27" s="26" t="s">
        <v>137</v>
      </c>
      <c r="D27" s="26" t="s">
        <v>96</v>
      </c>
      <c r="E27" s="26" t="s">
        <v>138</v>
      </c>
      <c r="F27" s="26">
        <v>118</v>
      </c>
      <c r="G27" s="11">
        <v>7</v>
      </c>
      <c r="H27" s="12">
        <v>55.07</v>
      </c>
      <c r="I27" s="13">
        <f t="shared" si="0"/>
        <v>32.235336844016707</v>
      </c>
      <c r="J27" s="14">
        <v>94</v>
      </c>
      <c r="K27" s="13">
        <f t="shared" si="1"/>
        <v>23.404255319148938</v>
      </c>
      <c r="L27" s="15">
        <v>13</v>
      </c>
      <c r="M27" s="16">
        <f t="shared" si="3"/>
        <v>6.5</v>
      </c>
      <c r="N27" s="17">
        <f t="shared" si="2"/>
        <v>62.139592163165645</v>
      </c>
      <c r="O27" s="9"/>
      <c r="P27" s="18"/>
    </row>
    <row r="28" spans="1:16" ht="15.75">
      <c r="A28" s="18">
        <v>17</v>
      </c>
      <c r="B28" s="9"/>
      <c r="C28" s="10" t="s">
        <v>139</v>
      </c>
      <c r="D28" s="10" t="s">
        <v>135</v>
      </c>
      <c r="E28" s="10" t="s">
        <v>140</v>
      </c>
      <c r="F28" s="10">
        <v>118</v>
      </c>
      <c r="G28" s="11">
        <v>7</v>
      </c>
      <c r="H28" s="12">
        <v>60.91</v>
      </c>
      <c r="I28" s="13">
        <f t="shared" si="0"/>
        <v>29.144639632244296</v>
      </c>
      <c r="J28" s="14">
        <v>80</v>
      </c>
      <c r="K28" s="13">
        <f t="shared" si="1"/>
        <v>27.5</v>
      </c>
      <c r="L28" s="15">
        <v>10</v>
      </c>
      <c r="M28" s="16">
        <f t="shared" si="3"/>
        <v>5</v>
      </c>
      <c r="N28" s="17">
        <f t="shared" si="2"/>
        <v>61.644639632244292</v>
      </c>
      <c r="O28" s="9"/>
      <c r="P28" s="18"/>
    </row>
    <row r="29" spans="1:16" ht="15.75">
      <c r="A29" s="18">
        <v>18</v>
      </c>
      <c r="B29" s="9"/>
      <c r="C29" s="27" t="s">
        <v>141</v>
      </c>
      <c r="D29" s="27" t="s">
        <v>36</v>
      </c>
      <c r="E29" s="27" t="s">
        <v>90</v>
      </c>
      <c r="F29" s="27">
        <v>145</v>
      </c>
      <c r="G29" s="11">
        <v>7</v>
      </c>
      <c r="H29" s="12">
        <v>63.15</v>
      </c>
      <c r="I29" s="13">
        <f t="shared" si="0"/>
        <v>28.11084718923199</v>
      </c>
      <c r="J29" s="14">
        <v>93</v>
      </c>
      <c r="K29" s="13">
        <f t="shared" si="1"/>
        <v>23.655913978494624</v>
      </c>
      <c r="L29" s="15">
        <v>19</v>
      </c>
      <c r="M29" s="16">
        <f t="shared" si="3"/>
        <v>9.5</v>
      </c>
      <c r="N29" s="17">
        <f t="shared" si="2"/>
        <v>61.266761167726614</v>
      </c>
      <c r="O29" s="9"/>
      <c r="P29" s="18"/>
    </row>
    <row r="30" spans="1:16" ht="15.75">
      <c r="A30" s="18">
        <v>19</v>
      </c>
      <c r="B30" s="9"/>
      <c r="C30" s="10" t="s">
        <v>142</v>
      </c>
      <c r="D30" s="10" t="s">
        <v>143</v>
      </c>
      <c r="E30" s="10" t="s">
        <v>42</v>
      </c>
      <c r="F30" s="10">
        <v>7</v>
      </c>
      <c r="G30" s="11">
        <v>7</v>
      </c>
      <c r="H30" s="12">
        <v>85.25</v>
      </c>
      <c r="I30" s="13">
        <f t="shared" si="0"/>
        <v>20.823460410557185</v>
      </c>
      <c r="J30" s="14">
        <v>70</v>
      </c>
      <c r="K30" s="13">
        <f t="shared" si="1"/>
        <v>31.428571428571427</v>
      </c>
      <c r="L30" s="15">
        <v>17</v>
      </c>
      <c r="M30" s="16">
        <f t="shared" si="3"/>
        <v>8.5</v>
      </c>
      <c r="N30" s="17">
        <f t="shared" si="2"/>
        <v>60.75203183912862</v>
      </c>
      <c r="O30" s="9"/>
      <c r="P30" s="18"/>
    </row>
    <row r="31" spans="1:16" ht="15.75">
      <c r="A31" s="18">
        <v>20</v>
      </c>
      <c r="B31" s="9"/>
      <c r="C31" s="10" t="s">
        <v>144</v>
      </c>
      <c r="D31" s="10" t="s">
        <v>145</v>
      </c>
      <c r="E31" s="10" t="s">
        <v>146</v>
      </c>
      <c r="F31" s="10">
        <v>162</v>
      </c>
      <c r="G31" s="11">
        <v>7</v>
      </c>
      <c r="H31" s="12">
        <v>84.15</v>
      </c>
      <c r="I31" s="13">
        <f t="shared" si="0"/>
        <v>21.095662507427214</v>
      </c>
      <c r="J31" s="14">
        <v>73</v>
      </c>
      <c r="K31" s="13">
        <f t="shared" si="1"/>
        <v>30.136986301369863</v>
      </c>
      <c r="L31" s="15">
        <v>13</v>
      </c>
      <c r="M31" s="16">
        <f t="shared" si="3"/>
        <v>6.5</v>
      </c>
      <c r="N31" s="17">
        <f t="shared" si="2"/>
        <v>57.732648808797073</v>
      </c>
      <c r="O31" s="9"/>
      <c r="P31" s="18"/>
    </row>
    <row r="32" spans="1:16" ht="15.75">
      <c r="A32" s="18">
        <v>21</v>
      </c>
      <c r="B32" s="9"/>
      <c r="C32" s="10" t="s">
        <v>147</v>
      </c>
      <c r="D32" s="10" t="s">
        <v>148</v>
      </c>
      <c r="E32" s="10" t="s">
        <v>90</v>
      </c>
      <c r="F32" s="10">
        <v>101</v>
      </c>
      <c r="G32" s="11">
        <v>7</v>
      </c>
      <c r="H32" s="12">
        <v>69.13</v>
      </c>
      <c r="I32" s="13">
        <f t="shared" si="0"/>
        <v>25.679155214812674</v>
      </c>
      <c r="J32" s="14">
        <v>89</v>
      </c>
      <c r="K32" s="13">
        <f t="shared" si="1"/>
        <v>24.719101123595507</v>
      </c>
      <c r="L32" s="15">
        <v>10</v>
      </c>
      <c r="M32" s="16">
        <f t="shared" si="3"/>
        <v>5</v>
      </c>
      <c r="N32" s="17">
        <f t="shared" si="2"/>
        <v>55.398256338408181</v>
      </c>
      <c r="O32" s="9"/>
      <c r="P32" s="18"/>
    </row>
    <row r="33" spans="1:16" ht="15.75">
      <c r="A33" s="18">
        <v>22</v>
      </c>
      <c r="B33" s="9"/>
      <c r="C33" s="10" t="s">
        <v>149</v>
      </c>
      <c r="D33" s="10" t="s">
        <v>85</v>
      </c>
      <c r="E33" s="10" t="s">
        <v>99</v>
      </c>
      <c r="F33" s="10">
        <v>147</v>
      </c>
      <c r="G33" s="11">
        <v>7</v>
      </c>
      <c r="H33" s="12">
        <v>81.599999999999994</v>
      </c>
      <c r="I33" s="13">
        <f t="shared" si="0"/>
        <v>21.754901960784316</v>
      </c>
      <c r="J33" s="14">
        <v>77</v>
      </c>
      <c r="K33" s="13">
        <f t="shared" si="1"/>
        <v>28.571428571428573</v>
      </c>
      <c r="L33" s="15">
        <v>10</v>
      </c>
      <c r="M33" s="16">
        <f t="shared" si="3"/>
        <v>5</v>
      </c>
      <c r="N33" s="17">
        <f t="shared" si="2"/>
        <v>55.326330532212886</v>
      </c>
      <c r="O33" s="9"/>
      <c r="P33" s="18"/>
    </row>
    <row r="34" spans="1:16" ht="15.75">
      <c r="A34" s="18">
        <v>23</v>
      </c>
      <c r="B34" s="9"/>
      <c r="C34" s="10" t="s">
        <v>150</v>
      </c>
      <c r="D34" s="10" t="s">
        <v>54</v>
      </c>
      <c r="E34" s="10" t="s">
        <v>55</v>
      </c>
      <c r="F34" s="10">
        <v>145</v>
      </c>
      <c r="G34" s="11">
        <v>7</v>
      </c>
      <c r="H34" s="12">
        <v>80.91</v>
      </c>
      <c r="I34" s="13">
        <f t="shared" si="0"/>
        <v>21.940427635644546</v>
      </c>
      <c r="J34" s="14">
        <v>80</v>
      </c>
      <c r="K34" s="13">
        <f t="shared" si="1"/>
        <v>27.5</v>
      </c>
      <c r="L34" s="15">
        <v>9</v>
      </c>
      <c r="M34" s="16">
        <f t="shared" si="3"/>
        <v>4.5</v>
      </c>
      <c r="N34" s="17">
        <f t="shared" si="2"/>
        <v>53.940427635644546</v>
      </c>
      <c r="O34" s="9"/>
      <c r="P34" s="18"/>
    </row>
    <row r="35" spans="1:16" ht="15.75">
      <c r="A35" s="18">
        <v>24</v>
      </c>
      <c r="B35" s="9"/>
      <c r="C35" s="10" t="s">
        <v>151</v>
      </c>
      <c r="D35" s="10" t="s">
        <v>152</v>
      </c>
      <c r="E35" s="10" t="s">
        <v>39</v>
      </c>
      <c r="F35" s="10">
        <v>96</v>
      </c>
      <c r="G35" s="11">
        <v>7</v>
      </c>
      <c r="H35" s="12">
        <v>77.84</v>
      </c>
      <c r="I35" s="13">
        <f t="shared" si="0"/>
        <v>22.805755395683452</v>
      </c>
      <c r="J35" s="14">
        <v>83</v>
      </c>
      <c r="K35" s="13">
        <f t="shared" si="1"/>
        <v>26.506024096385541</v>
      </c>
      <c r="L35" s="15">
        <v>8</v>
      </c>
      <c r="M35" s="16">
        <f t="shared" si="3"/>
        <v>4</v>
      </c>
      <c r="N35" s="17">
        <f t="shared" si="2"/>
        <v>53.311779492068993</v>
      </c>
      <c r="O35" s="9"/>
      <c r="P35" s="18"/>
    </row>
    <row r="36" spans="1:16" ht="15.75">
      <c r="A36" s="18">
        <v>25</v>
      </c>
      <c r="B36" s="9"/>
      <c r="C36" s="27" t="s">
        <v>153</v>
      </c>
      <c r="D36" s="27" t="s">
        <v>65</v>
      </c>
      <c r="E36" s="27" t="s">
        <v>90</v>
      </c>
      <c r="F36" s="27">
        <v>166</v>
      </c>
      <c r="G36" s="11">
        <v>7</v>
      </c>
      <c r="H36" s="12">
        <v>93.72</v>
      </c>
      <c r="I36" s="13">
        <f t="shared" si="0"/>
        <v>18.941527955612464</v>
      </c>
      <c r="J36" s="14">
        <v>83</v>
      </c>
      <c r="K36" s="13">
        <f t="shared" si="1"/>
        <v>26.506024096385541</v>
      </c>
      <c r="L36" s="15">
        <v>19</v>
      </c>
      <c r="M36" s="16">
        <f t="shared" si="3"/>
        <v>9.5</v>
      </c>
      <c r="N36" s="17">
        <f t="shared" si="2"/>
        <v>54.947552051998009</v>
      </c>
      <c r="O36" s="9"/>
      <c r="P36" s="18"/>
    </row>
    <row r="37" spans="1:16" ht="15.75">
      <c r="A37" s="18">
        <v>26</v>
      </c>
      <c r="B37" s="9"/>
      <c r="C37" s="27" t="s">
        <v>154</v>
      </c>
      <c r="D37" s="27" t="s">
        <v>155</v>
      </c>
      <c r="E37" s="27" t="s">
        <v>90</v>
      </c>
      <c r="F37" s="27">
        <v>145</v>
      </c>
      <c r="G37" s="11">
        <v>7</v>
      </c>
      <c r="H37" s="12">
        <v>92.22</v>
      </c>
      <c r="I37" s="13">
        <f t="shared" si="0"/>
        <v>19.249620472782478</v>
      </c>
      <c r="J37" s="14">
        <v>85</v>
      </c>
      <c r="K37" s="13">
        <f t="shared" si="1"/>
        <v>25.882352941176471</v>
      </c>
      <c r="L37" s="15">
        <v>11</v>
      </c>
      <c r="M37" s="16">
        <f t="shared" si="3"/>
        <v>5.5</v>
      </c>
      <c r="N37" s="17">
        <f t="shared" si="2"/>
        <v>50.631973413958946</v>
      </c>
      <c r="O37" s="9"/>
      <c r="P37" s="18"/>
    </row>
    <row r="38" spans="1:16" ht="15.75">
      <c r="A38" s="18">
        <v>27</v>
      </c>
      <c r="B38" s="9"/>
      <c r="C38" s="10" t="s">
        <v>156</v>
      </c>
      <c r="D38" s="10" t="s">
        <v>78</v>
      </c>
      <c r="E38" s="10" t="s">
        <v>157</v>
      </c>
      <c r="F38" s="10">
        <v>118</v>
      </c>
      <c r="G38" s="11">
        <v>7</v>
      </c>
      <c r="H38" s="12">
        <v>72.44</v>
      </c>
      <c r="I38" s="13">
        <f t="shared" si="0"/>
        <v>24.505797901711762</v>
      </c>
      <c r="J38" s="14">
        <v>105</v>
      </c>
      <c r="K38" s="13">
        <f t="shared" si="1"/>
        <v>20.952380952380953</v>
      </c>
      <c r="L38" s="15">
        <v>10</v>
      </c>
      <c r="M38" s="16">
        <f t="shared" si="3"/>
        <v>5</v>
      </c>
      <c r="N38" s="17">
        <f t="shared" si="2"/>
        <v>50.458178854092715</v>
      </c>
      <c r="O38" s="9"/>
      <c r="P38" s="18"/>
    </row>
    <row r="39" spans="1:16" ht="15.75">
      <c r="A39" s="18">
        <v>28</v>
      </c>
      <c r="B39" s="9"/>
      <c r="C39" s="10" t="s">
        <v>158</v>
      </c>
      <c r="D39" s="10" t="s">
        <v>36</v>
      </c>
      <c r="E39" s="10" t="s">
        <v>90</v>
      </c>
      <c r="F39" s="10">
        <v>112</v>
      </c>
      <c r="G39" s="11">
        <v>7</v>
      </c>
      <c r="H39" s="12">
        <v>84.37</v>
      </c>
      <c r="I39" s="13">
        <f t="shared" si="0"/>
        <v>21.040654260993243</v>
      </c>
      <c r="J39" s="14">
        <v>100</v>
      </c>
      <c r="K39" s="13">
        <f t="shared" si="1"/>
        <v>22</v>
      </c>
      <c r="L39" s="15">
        <v>13</v>
      </c>
      <c r="M39" s="16">
        <f t="shared" si="3"/>
        <v>6.5</v>
      </c>
      <c r="N39" s="17">
        <f t="shared" si="2"/>
        <v>49.540654260993243</v>
      </c>
      <c r="O39" s="9"/>
      <c r="P39" s="18"/>
    </row>
    <row r="40" spans="1:16" ht="15.75">
      <c r="A40" s="18">
        <v>29</v>
      </c>
      <c r="B40" s="9"/>
      <c r="C40" s="27" t="s">
        <v>159</v>
      </c>
      <c r="D40" s="27" t="s">
        <v>160</v>
      </c>
      <c r="E40" s="27" t="s">
        <v>55</v>
      </c>
      <c r="F40" s="27">
        <v>118</v>
      </c>
      <c r="G40" s="11">
        <v>7</v>
      </c>
      <c r="H40" s="12">
        <v>84.09</v>
      </c>
      <c r="I40" s="13">
        <f t="shared" si="0"/>
        <v>21.110714710429303</v>
      </c>
      <c r="J40" s="14">
        <v>106</v>
      </c>
      <c r="K40" s="13">
        <f t="shared" si="1"/>
        <v>20.754716981132077</v>
      </c>
      <c r="L40" s="15">
        <v>14</v>
      </c>
      <c r="M40" s="16">
        <f t="shared" si="3"/>
        <v>7</v>
      </c>
      <c r="N40" s="17">
        <f t="shared" si="2"/>
        <v>48.865431691561383</v>
      </c>
      <c r="O40" s="9"/>
      <c r="P40" s="18"/>
    </row>
    <row r="41" spans="1:16" ht="15.75">
      <c r="A41" s="18">
        <v>30</v>
      </c>
      <c r="B41" s="9"/>
      <c r="C41" s="10" t="s">
        <v>161</v>
      </c>
      <c r="D41" s="10" t="s">
        <v>29</v>
      </c>
      <c r="E41" s="10" t="s">
        <v>45</v>
      </c>
      <c r="F41" s="10">
        <v>96</v>
      </c>
      <c r="G41" s="11">
        <v>7</v>
      </c>
      <c r="H41" s="12">
        <v>82.25</v>
      </c>
      <c r="I41" s="13">
        <f t="shared" si="0"/>
        <v>21.582978723404256</v>
      </c>
      <c r="J41" s="14">
        <v>99</v>
      </c>
      <c r="K41" s="13">
        <f t="shared" si="1"/>
        <v>22.222222222222221</v>
      </c>
      <c r="L41" s="15">
        <v>8</v>
      </c>
      <c r="M41" s="16">
        <f t="shared" si="3"/>
        <v>4</v>
      </c>
      <c r="N41" s="17">
        <f t="shared" si="2"/>
        <v>47.805200945626481</v>
      </c>
      <c r="O41" s="9"/>
      <c r="P41" s="18"/>
    </row>
    <row r="42" spans="1:16" ht="15.75">
      <c r="A42" s="18">
        <v>31</v>
      </c>
      <c r="B42" s="9"/>
      <c r="C42" s="27" t="s">
        <v>162</v>
      </c>
      <c r="D42" s="27" t="s">
        <v>32</v>
      </c>
      <c r="E42" s="27" t="s">
        <v>73</v>
      </c>
      <c r="F42" s="27">
        <v>84</v>
      </c>
      <c r="G42" s="11">
        <v>7</v>
      </c>
      <c r="H42" s="12">
        <v>0</v>
      </c>
      <c r="I42" s="13"/>
      <c r="J42" s="14">
        <v>0</v>
      </c>
      <c r="K42" s="13"/>
      <c r="L42" s="15">
        <v>17</v>
      </c>
      <c r="M42" s="16">
        <f t="shared" si="3"/>
        <v>8.5</v>
      </c>
      <c r="N42" s="17">
        <f t="shared" si="2"/>
        <v>8.5</v>
      </c>
      <c r="O42" s="9"/>
      <c r="P42" s="18"/>
    </row>
    <row r="43" spans="1:16">
      <c r="N43" s="28"/>
    </row>
    <row r="44" spans="1:16">
      <c r="A44" t="s">
        <v>100</v>
      </c>
      <c r="E44" t="s">
        <v>101</v>
      </c>
    </row>
    <row r="45" spans="1:16">
      <c r="A45" t="s">
        <v>102</v>
      </c>
      <c r="E45" t="s">
        <v>103</v>
      </c>
    </row>
    <row r="46" spans="1:16">
      <c r="E46" t="s">
        <v>104</v>
      </c>
    </row>
    <row r="47" spans="1:16">
      <c r="E47" t="s">
        <v>105</v>
      </c>
    </row>
    <row r="48" spans="1:16">
      <c r="E48" t="s">
        <v>106</v>
      </c>
    </row>
    <row r="49" spans="5:5">
      <c r="E49" t="s">
        <v>107</v>
      </c>
    </row>
    <row r="50" spans="5:5">
      <c r="E50" t="s">
        <v>108</v>
      </c>
    </row>
    <row r="51" spans="5:5">
      <c r="E51" t="s">
        <v>109</v>
      </c>
    </row>
    <row r="52" spans="5:5">
      <c r="E52" t="s">
        <v>110</v>
      </c>
    </row>
    <row r="53" spans="5:5">
      <c r="E53" t="s">
        <v>111</v>
      </c>
    </row>
    <row r="54" spans="5:5">
      <c r="E54" t="s">
        <v>112</v>
      </c>
    </row>
    <row r="55" spans="5:5">
      <c r="E55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19">
    <cfRule type="duplicateValues" dxfId="15" priority="1"/>
  </conditionalFormatting>
  <conditionalFormatting sqref="C24:C42 C12:C18 C20:C21">
    <cfRule type="duplicateValues" dxfId="14" priority="2"/>
  </conditionalFormatting>
  <conditionalFormatting sqref="C22:C23">
    <cfRule type="duplicateValues" dxfId="13" priority="3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>
      <selection activeCell="Q23" sqref="Q23"/>
    </sheetView>
  </sheetViews>
  <sheetFormatPr defaultRowHeight="15"/>
  <cols>
    <col min="2" max="2" width="36.125" customWidth="1"/>
    <col min="3" max="3" width="5.125" customWidth="1"/>
    <col min="4" max="4" width="11.875" customWidth="1"/>
    <col min="5" max="5" width="11.125" customWidth="1"/>
    <col min="6" max="6" width="11.25" customWidth="1"/>
    <col min="7" max="7" width="11.375" customWidth="1"/>
    <col min="8" max="8" width="10.25" customWidth="1"/>
    <col min="9" max="9" width="11.875" customWidth="1"/>
    <col min="10" max="10" width="11.25" customWidth="1"/>
    <col min="11" max="11" width="11.75" customWidth="1"/>
    <col min="13" max="13" width="6.75" customWidth="1"/>
    <col min="14" max="14" width="7.75" customWidth="1"/>
  </cols>
  <sheetData>
    <row r="1" spans="1:17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>
      <c r="B2" s="209" t="s">
        <v>639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>
      <c r="B3" s="200" t="s">
        <v>2</v>
      </c>
      <c r="C3" s="200"/>
      <c r="D3" s="200"/>
      <c r="E3" s="1"/>
      <c r="F3" s="201" t="s">
        <v>3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>
      <c r="B4" s="200" t="s">
        <v>4</v>
      </c>
      <c r="C4" s="200"/>
      <c r="D4" s="200"/>
      <c r="E4" s="200"/>
      <c r="F4" s="201" t="s">
        <v>638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>
      <c r="B5" s="200" t="s">
        <v>6</v>
      </c>
      <c r="C5" s="200"/>
      <c r="D5" s="200"/>
      <c r="E5" s="1"/>
      <c r="F5" s="201" t="s">
        <v>7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>
      <c r="B6" s="2" t="s">
        <v>8</v>
      </c>
      <c r="C6" s="2"/>
      <c r="D6" s="2"/>
      <c r="E6" s="2"/>
      <c r="F6" s="202">
        <v>11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>
      <c r="B7" s="3" t="s">
        <v>9</v>
      </c>
      <c r="C7" s="4"/>
      <c r="D7" s="5"/>
      <c r="F7" s="203">
        <v>45264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17">
      <c r="B8" s="4" t="s">
        <v>10</v>
      </c>
      <c r="C8" s="4"/>
      <c r="D8" s="4"/>
      <c r="F8" s="204">
        <v>100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7">
      <c r="D9" s="211" t="s">
        <v>321</v>
      </c>
      <c r="E9" s="211"/>
      <c r="F9" s="212" t="s">
        <v>21</v>
      </c>
      <c r="G9" s="212"/>
      <c r="H9" s="213" t="s">
        <v>322</v>
      </c>
      <c r="I9" s="213"/>
      <c r="J9" s="213" t="s">
        <v>164</v>
      </c>
      <c r="K9" s="213"/>
      <c r="L9">
        <f>SUM(L12)</f>
        <v>117.6</v>
      </c>
    </row>
    <row r="10" spans="1:17" ht="45">
      <c r="A10" s="18"/>
      <c r="B10" s="125" t="s">
        <v>324</v>
      </c>
      <c r="C10" s="125" t="s">
        <v>325</v>
      </c>
      <c r="D10" s="126" t="s">
        <v>326</v>
      </c>
      <c r="E10" s="126" t="s">
        <v>327</v>
      </c>
      <c r="F10" s="126" t="s">
        <v>326</v>
      </c>
      <c r="G10" s="126" t="s">
        <v>327</v>
      </c>
      <c r="H10" s="126" t="s">
        <v>328</v>
      </c>
      <c r="I10" s="126" t="s">
        <v>327</v>
      </c>
      <c r="J10" s="126" t="s">
        <v>328</v>
      </c>
      <c r="K10" s="126" t="s">
        <v>327</v>
      </c>
      <c r="L10" s="125" t="s">
        <v>572</v>
      </c>
      <c r="M10" s="125" t="s">
        <v>573</v>
      </c>
      <c r="N10" s="125" t="s">
        <v>574</v>
      </c>
      <c r="O10" s="104"/>
    </row>
    <row r="11" spans="1:17" ht="33.75" customHeight="1">
      <c r="A11" s="18"/>
      <c r="B11" s="127"/>
      <c r="C11" s="127"/>
      <c r="D11" s="128">
        <v>60</v>
      </c>
      <c r="E11" s="129">
        <f>20*D11/60</f>
        <v>20</v>
      </c>
      <c r="F11" s="127">
        <v>9.8000000000000007</v>
      </c>
      <c r="G11" s="127">
        <f t="shared" ref="G11:G31" ca="1" si="0">40*F11/$G$11</f>
        <v>40</v>
      </c>
      <c r="H11" s="127">
        <v>38.17</v>
      </c>
      <c r="I11" s="129">
        <v>40</v>
      </c>
      <c r="J11" s="183">
        <v>71.67</v>
      </c>
      <c r="K11" s="129">
        <f t="shared" ref="K11:K29" ca="1" si="1">40*$K$11/J11</f>
        <v>40</v>
      </c>
      <c r="L11" s="127"/>
      <c r="M11" s="127"/>
      <c r="N11" s="127"/>
      <c r="O11" s="64"/>
    </row>
    <row r="12" spans="1:17">
      <c r="A12" s="18">
        <v>1</v>
      </c>
      <c r="B12" s="105" t="s">
        <v>618</v>
      </c>
      <c r="C12" s="18">
        <v>11</v>
      </c>
      <c r="D12" s="101">
        <v>35.5</v>
      </c>
      <c r="E12" s="102">
        <f t="shared" ref="E12:E31" si="2">20*D12/50</f>
        <v>14.2</v>
      </c>
      <c r="F12" s="18">
        <v>9.8000000000000007</v>
      </c>
      <c r="G12" s="103">
        <f t="shared" ca="1" si="0"/>
        <v>40</v>
      </c>
      <c r="H12" s="18">
        <v>41.27</v>
      </c>
      <c r="I12" s="103">
        <f t="shared" ref="I12:I29" si="3">40*$I$11/H12</f>
        <v>38.769081657378237</v>
      </c>
      <c r="J12" s="101">
        <v>107.9</v>
      </c>
      <c r="K12" s="103">
        <f t="shared" ca="1" si="1"/>
        <v>26.569045412418905</v>
      </c>
      <c r="L12" s="184">
        <v>117.6</v>
      </c>
      <c r="M12" s="18">
        <v>100</v>
      </c>
      <c r="N12" s="18"/>
    </row>
    <row r="13" spans="1:17">
      <c r="A13" s="18">
        <v>2</v>
      </c>
      <c r="B13" s="105" t="s">
        <v>619</v>
      </c>
      <c r="C13" s="18">
        <v>11</v>
      </c>
      <c r="D13" s="101">
        <v>35.700000000000003</v>
      </c>
      <c r="E13" s="102">
        <f t="shared" si="2"/>
        <v>14.28</v>
      </c>
      <c r="F13" s="18">
        <v>7.6</v>
      </c>
      <c r="G13" s="103">
        <f t="shared" ca="1" si="0"/>
        <v>31.020408163265305</v>
      </c>
      <c r="H13" s="18">
        <v>38.17</v>
      </c>
      <c r="I13" s="103">
        <f t="shared" si="3"/>
        <v>41.917736442232119</v>
      </c>
      <c r="J13" s="101">
        <v>98.43</v>
      </c>
      <c r="K13" s="103">
        <f t="shared" ca="1" si="1"/>
        <v>29.125266686985675</v>
      </c>
      <c r="L13" s="184">
        <v>114.4</v>
      </c>
      <c r="M13" s="106">
        <v>97.2</v>
      </c>
      <c r="N13" s="18"/>
    </row>
    <row r="14" spans="1:17">
      <c r="A14" s="18">
        <v>3</v>
      </c>
      <c r="B14" s="105" t="s">
        <v>620</v>
      </c>
      <c r="C14" s="18">
        <v>11</v>
      </c>
      <c r="D14" s="101">
        <v>27.5</v>
      </c>
      <c r="E14" s="102">
        <f t="shared" si="2"/>
        <v>11</v>
      </c>
      <c r="F14" s="18">
        <v>8.5</v>
      </c>
      <c r="G14" s="103">
        <f t="shared" ca="1" si="0"/>
        <v>34.693877551020407</v>
      </c>
      <c r="H14" s="18">
        <v>47.43</v>
      </c>
      <c r="I14" s="103">
        <f t="shared" si="3"/>
        <v>33.733923676997684</v>
      </c>
      <c r="J14" s="101">
        <v>101.58</v>
      </c>
      <c r="K14" s="103">
        <f t="shared" ca="1" si="1"/>
        <v>28.222090962787952</v>
      </c>
      <c r="L14" s="184">
        <v>106.1</v>
      </c>
      <c r="M14" s="107">
        <v>90.2</v>
      </c>
      <c r="N14" s="18"/>
    </row>
    <row r="15" spans="1:17">
      <c r="A15" s="18">
        <v>4</v>
      </c>
      <c r="B15" s="105" t="s">
        <v>621</v>
      </c>
      <c r="C15" s="18">
        <v>11</v>
      </c>
      <c r="D15" s="18">
        <v>22.5</v>
      </c>
      <c r="E15" s="102">
        <f t="shared" si="2"/>
        <v>9</v>
      </c>
      <c r="F15" s="18">
        <v>4.5</v>
      </c>
      <c r="G15" s="103">
        <f t="shared" ca="1" si="0"/>
        <v>18.367346938775508</v>
      </c>
      <c r="H15" s="18">
        <v>40.950000000000003</v>
      </c>
      <c r="I15" s="103">
        <f t="shared" si="3"/>
        <v>39.072039072039068</v>
      </c>
      <c r="J15" s="101">
        <v>71.67</v>
      </c>
      <c r="K15" s="103">
        <f t="shared" ca="1" si="1"/>
        <v>40</v>
      </c>
      <c r="L15" s="184">
        <v>104.7</v>
      </c>
      <c r="M15" s="107">
        <v>89</v>
      </c>
      <c r="N15" s="18"/>
    </row>
    <row r="16" spans="1:17">
      <c r="A16" s="18">
        <v>5</v>
      </c>
      <c r="B16" s="105" t="s">
        <v>622</v>
      </c>
      <c r="C16" s="18">
        <v>11</v>
      </c>
      <c r="D16" s="101">
        <v>29.7</v>
      </c>
      <c r="E16" s="102">
        <f t="shared" si="2"/>
        <v>11.88</v>
      </c>
      <c r="F16" s="18">
        <v>5</v>
      </c>
      <c r="G16" s="103">
        <f t="shared" ca="1" si="0"/>
        <v>20.408163265306122</v>
      </c>
      <c r="H16" s="18">
        <v>41.76</v>
      </c>
      <c r="I16" s="103">
        <f t="shared" si="3"/>
        <v>38.314176245210732</v>
      </c>
      <c r="J16" s="101">
        <v>80.650000000000006</v>
      </c>
      <c r="K16" s="103">
        <f t="shared" ca="1" si="1"/>
        <v>35.546187228766271</v>
      </c>
      <c r="L16" s="184">
        <v>104.4</v>
      </c>
      <c r="M16" s="107">
        <v>88.8</v>
      </c>
      <c r="N16" s="18"/>
    </row>
    <row r="17" spans="1:14">
      <c r="A17" s="18">
        <v>6</v>
      </c>
      <c r="B17" s="105" t="s">
        <v>623</v>
      </c>
      <c r="C17" s="18">
        <v>11</v>
      </c>
      <c r="D17" s="101">
        <v>31.05</v>
      </c>
      <c r="E17" s="102">
        <f t="shared" si="2"/>
        <v>12.42</v>
      </c>
      <c r="F17" s="18">
        <v>7.1</v>
      </c>
      <c r="G17" s="103">
        <f t="shared" ca="1" si="0"/>
        <v>28.979591836734691</v>
      </c>
      <c r="H17" s="18">
        <v>41.33</v>
      </c>
      <c r="I17" s="103">
        <f t="shared" si="3"/>
        <v>38.712799419308013</v>
      </c>
      <c r="J17" s="101">
        <v>121.38</v>
      </c>
      <c r="K17" s="103">
        <f t="shared" ca="1" si="1"/>
        <v>23.618388531883344</v>
      </c>
      <c r="L17" s="184">
        <v>101.9</v>
      </c>
      <c r="M17" s="107">
        <v>86.6</v>
      </c>
      <c r="N17" s="18"/>
    </row>
    <row r="18" spans="1:14">
      <c r="A18" s="18">
        <v>7</v>
      </c>
      <c r="B18" s="105" t="s">
        <v>624</v>
      </c>
      <c r="C18" s="18">
        <v>11</v>
      </c>
      <c r="D18" s="18">
        <v>26.55</v>
      </c>
      <c r="E18" s="102">
        <f t="shared" si="2"/>
        <v>10.62</v>
      </c>
      <c r="F18" s="18">
        <v>9.3000000000000007</v>
      </c>
      <c r="G18" s="103">
        <f t="shared" ca="1" si="0"/>
        <v>37.959183673469383</v>
      </c>
      <c r="H18" s="18">
        <v>44.71</v>
      </c>
      <c r="I18" s="103">
        <f t="shared" si="3"/>
        <v>35.786177588906284</v>
      </c>
      <c r="J18" s="101">
        <v>155.93</v>
      </c>
      <c r="K18" s="103">
        <f t="shared" ca="1" si="1"/>
        <v>18.38517283396396</v>
      </c>
      <c r="L18" s="184">
        <v>101.1</v>
      </c>
      <c r="M18" s="107">
        <v>85.9</v>
      </c>
      <c r="N18" s="18"/>
    </row>
    <row r="19" spans="1:14">
      <c r="A19" s="18">
        <v>8</v>
      </c>
      <c r="B19" s="105" t="s">
        <v>625</v>
      </c>
      <c r="C19" s="18">
        <v>11</v>
      </c>
      <c r="D19" s="18">
        <v>27.35</v>
      </c>
      <c r="E19" s="102">
        <f t="shared" si="2"/>
        <v>10.94</v>
      </c>
      <c r="F19" s="18">
        <v>5.2</v>
      </c>
      <c r="G19" s="103">
        <f t="shared" ca="1" si="0"/>
        <v>21.224489795918366</v>
      </c>
      <c r="H19" s="18">
        <v>61.56</v>
      </c>
      <c r="I19" s="103">
        <f t="shared" si="3"/>
        <v>25.990903183885639</v>
      </c>
      <c r="J19" s="101">
        <v>81.13</v>
      </c>
      <c r="K19" s="103">
        <f t="shared" ca="1" si="1"/>
        <v>35.335880685319864</v>
      </c>
      <c r="L19" s="184">
        <v>92.2</v>
      </c>
      <c r="M19" s="107">
        <v>78.400000000000006</v>
      </c>
      <c r="N19" s="18"/>
    </row>
    <row r="20" spans="1:14">
      <c r="A20" s="18">
        <v>9</v>
      </c>
      <c r="B20" s="105" t="s">
        <v>626</v>
      </c>
      <c r="C20" s="18">
        <v>11</v>
      </c>
      <c r="D20" s="101">
        <v>31.05</v>
      </c>
      <c r="E20" s="102">
        <f t="shared" si="2"/>
        <v>12.42</v>
      </c>
      <c r="F20" s="18">
        <v>5.2</v>
      </c>
      <c r="G20" s="103">
        <f t="shared" ca="1" si="0"/>
        <v>21.224489795918366</v>
      </c>
      <c r="H20" s="18">
        <v>55.6</v>
      </c>
      <c r="I20" s="103">
        <f t="shared" si="3"/>
        <v>28.776978417266186</v>
      </c>
      <c r="J20" s="101">
        <v>106.67</v>
      </c>
      <c r="K20" s="103">
        <f t="shared" ca="1" si="1"/>
        <v>26.875410143433019</v>
      </c>
      <c r="L20" s="184">
        <v>88</v>
      </c>
      <c r="M20" s="107">
        <v>74.8</v>
      </c>
      <c r="N20" s="18"/>
    </row>
    <row r="21" spans="1:14">
      <c r="A21" s="18">
        <v>10</v>
      </c>
      <c r="B21" s="105" t="s">
        <v>627</v>
      </c>
      <c r="C21" s="18">
        <v>11</v>
      </c>
      <c r="D21" s="101">
        <v>29.55</v>
      </c>
      <c r="E21" s="102">
        <f t="shared" si="2"/>
        <v>11.82</v>
      </c>
      <c r="F21" s="18">
        <v>6.1</v>
      </c>
      <c r="G21" s="103">
        <f t="shared" ca="1" si="0"/>
        <v>24.897959183673468</v>
      </c>
      <c r="H21" s="18">
        <v>58</v>
      </c>
      <c r="I21" s="103">
        <f t="shared" si="3"/>
        <v>27.586206896551722</v>
      </c>
      <c r="J21" s="101">
        <v>128.84</v>
      </c>
      <c r="K21" s="103">
        <f t="shared" ca="1" si="1"/>
        <v>22.250853772120461</v>
      </c>
      <c r="L21" s="184">
        <v>85.3</v>
      </c>
      <c r="M21" s="107">
        <v>72.5</v>
      </c>
      <c r="N21" s="18"/>
    </row>
    <row r="22" spans="1:14">
      <c r="A22" s="18">
        <v>11</v>
      </c>
      <c r="B22" s="105" t="s">
        <v>628</v>
      </c>
      <c r="C22" s="18">
        <v>11</v>
      </c>
      <c r="D22" s="101">
        <v>29.8</v>
      </c>
      <c r="E22" s="102">
        <f t="shared" si="2"/>
        <v>11.92</v>
      </c>
      <c r="F22" s="18">
        <v>6.2</v>
      </c>
      <c r="G22" s="103">
        <f t="shared" ca="1" si="0"/>
        <v>25.30612244897959</v>
      </c>
      <c r="H22" s="18">
        <v>61.17</v>
      </c>
      <c r="I22" s="103">
        <f t="shared" si="3"/>
        <v>26.156612718652934</v>
      </c>
      <c r="J22" s="101">
        <v>127.58</v>
      </c>
      <c r="K22" s="103">
        <f t="shared" ca="1" si="1"/>
        <v>22.470606678162724</v>
      </c>
      <c r="L22" s="184">
        <v>84.7</v>
      </c>
      <c r="M22" s="18">
        <v>72</v>
      </c>
      <c r="N22" s="18"/>
    </row>
    <row r="23" spans="1:14">
      <c r="A23" s="18">
        <v>12</v>
      </c>
      <c r="B23" s="105" t="s">
        <v>629</v>
      </c>
      <c r="C23" s="18">
        <v>11</v>
      </c>
      <c r="D23" s="101">
        <v>27.5</v>
      </c>
      <c r="E23" s="102">
        <f t="shared" si="2"/>
        <v>11</v>
      </c>
      <c r="F23" s="18">
        <v>6.2</v>
      </c>
      <c r="G23" s="103">
        <f t="shared" ca="1" si="0"/>
        <v>25.30612244897959</v>
      </c>
      <c r="H23" s="18">
        <v>55.33</v>
      </c>
      <c r="I23" s="103">
        <f t="shared" si="3"/>
        <v>28.917404662931503</v>
      </c>
      <c r="J23" s="101">
        <v>142.52000000000001</v>
      </c>
      <c r="K23" s="103">
        <f t="shared" ca="1" si="1"/>
        <v>20.115071568902611</v>
      </c>
      <c r="L23" s="184">
        <v>84</v>
      </c>
      <c r="M23" s="18">
        <v>71.400000000000006</v>
      </c>
      <c r="N23" s="18"/>
    </row>
    <row r="24" spans="1:14">
      <c r="A24" s="18">
        <v>13</v>
      </c>
      <c r="B24" s="105" t="s">
        <v>630</v>
      </c>
      <c r="C24" s="18">
        <v>11</v>
      </c>
      <c r="D24" s="18">
        <v>31.05</v>
      </c>
      <c r="E24" s="102">
        <f t="shared" si="2"/>
        <v>12.42</v>
      </c>
      <c r="F24" s="18">
        <v>3</v>
      </c>
      <c r="G24" s="103">
        <f t="shared" ca="1" si="0"/>
        <v>12.244897959183673</v>
      </c>
      <c r="H24" s="18">
        <v>55.39</v>
      </c>
      <c r="I24" s="103">
        <f t="shared" si="3"/>
        <v>28.886080519949449</v>
      </c>
      <c r="J24" s="101">
        <v>136.28</v>
      </c>
      <c r="K24" s="103">
        <f t="shared" ca="1" si="1"/>
        <v>21.03610214264749</v>
      </c>
      <c r="L24" s="184">
        <v>83.2</v>
      </c>
      <c r="M24" s="18">
        <v>70.7</v>
      </c>
      <c r="N24" s="18"/>
    </row>
    <row r="25" spans="1:14">
      <c r="A25" s="18">
        <v>14</v>
      </c>
      <c r="B25" s="105" t="s">
        <v>631</v>
      </c>
      <c r="C25" s="18">
        <v>11</v>
      </c>
      <c r="D25" s="18">
        <v>29.95</v>
      </c>
      <c r="E25" s="102">
        <f t="shared" si="2"/>
        <v>11.98</v>
      </c>
      <c r="F25" s="18">
        <v>4</v>
      </c>
      <c r="G25" s="103">
        <f t="shared" ca="1" si="0"/>
        <v>16.326530612244898</v>
      </c>
      <c r="H25" s="18">
        <v>59.32</v>
      </c>
      <c r="I25" s="103">
        <f t="shared" si="3"/>
        <v>26.972353337828725</v>
      </c>
      <c r="J25" s="101">
        <v>134.74</v>
      </c>
      <c r="K25" s="103">
        <f t="shared" ca="1" si="1"/>
        <v>21.276532581267627</v>
      </c>
      <c r="L25" s="184">
        <v>75.3</v>
      </c>
      <c r="M25" s="18">
        <v>64</v>
      </c>
      <c r="N25" s="18"/>
    </row>
    <row r="26" spans="1:14">
      <c r="A26" s="18">
        <v>15</v>
      </c>
      <c r="B26" s="105" t="s">
        <v>632</v>
      </c>
      <c r="C26" s="18">
        <v>11</v>
      </c>
      <c r="D26" s="18">
        <v>29.05</v>
      </c>
      <c r="E26" s="102">
        <f t="shared" si="2"/>
        <v>11.62</v>
      </c>
      <c r="F26" s="18">
        <v>2.7</v>
      </c>
      <c r="G26" s="103">
        <f t="shared" ca="1" si="0"/>
        <v>11.020408163265305</v>
      </c>
      <c r="H26" s="18">
        <v>53.97</v>
      </c>
      <c r="I26" s="103">
        <f t="shared" si="3"/>
        <v>29.646099685010192</v>
      </c>
      <c r="J26" s="101">
        <v>124.66</v>
      </c>
      <c r="K26" s="103">
        <f t="shared" ca="1" si="1"/>
        <v>22.996951708647522</v>
      </c>
      <c r="L26" s="184">
        <v>73.900000000000006</v>
      </c>
      <c r="M26" s="18">
        <v>62.8</v>
      </c>
      <c r="N26" s="18"/>
    </row>
    <row r="27" spans="1:14">
      <c r="A27" s="18">
        <v>16</v>
      </c>
      <c r="B27" s="105" t="s">
        <v>633</v>
      </c>
      <c r="C27" s="18">
        <v>11</v>
      </c>
      <c r="D27" s="18">
        <v>28.1</v>
      </c>
      <c r="E27" s="102">
        <f t="shared" si="2"/>
        <v>11.24</v>
      </c>
      <c r="F27" s="18">
        <v>2.5</v>
      </c>
      <c r="G27" s="103">
        <f t="shared" ca="1" si="0"/>
        <v>10.204081632653061</v>
      </c>
      <c r="H27" s="18">
        <v>53.46</v>
      </c>
      <c r="I27" s="103">
        <f t="shared" si="3"/>
        <v>29.928918817807705</v>
      </c>
      <c r="J27" s="101">
        <v>120.4</v>
      </c>
      <c r="K27" s="103">
        <f t="shared" ca="1" si="1"/>
        <v>23.810631229235881</v>
      </c>
      <c r="L27" s="184">
        <v>73.8</v>
      </c>
      <c r="M27" s="18">
        <v>62.7</v>
      </c>
      <c r="N27" s="18"/>
    </row>
    <row r="28" spans="1:14">
      <c r="A28" s="18">
        <v>17</v>
      </c>
      <c r="B28" s="105" t="s">
        <v>634</v>
      </c>
      <c r="C28" s="18">
        <v>11</v>
      </c>
      <c r="D28" s="18">
        <v>22.7</v>
      </c>
      <c r="E28" s="102">
        <f t="shared" si="2"/>
        <v>9.08</v>
      </c>
      <c r="F28" s="18">
        <v>3.3</v>
      </c>
      <c r="G28" s="103">
        <f t="shared" ca="1" si="0"/>
        <v>13.469387755102041</v>
      </c>
      <c r="H28" s="18">
        <v>64.5</v>
      </c>
      <c r="I28" s="103">
        <f t="shared" si="3"/>
        <v>24.806201550387598</v>
      </c>
      <c r="J28" s="101">
        <v>126.6</v>
      </c>
      <c r="K28" s="103">
        <f t="shared" ca="1" si="1"/>
        <v>22.644549763033179</v>
      </c>
      <c r="L28" s="184">
        <v>68.900000000000006</v>
      </c>
      <c r="M28" s="18">
        <v>58.6</v>
      </c>
      <c r="N28" s="18"/>
    </row>
    <row r="29" spans="1:14">
      <c r="A29" s="18">
        <v>18</v>
      </c>
      <c r="B29" s="105" t="s">
        <v>635</v>
      </c>
      <c r="C29" s="18">
        <v>11</v>
      </c>
      <c r="D29" s="101">
        <v>31.25</v>
      </c>
      <c r="E29" s="102">
        <f t="shared" si="2"/>
        <v>12.5</v>
      </c>
      <c r="F29" s="18">
        <v>1.3</v>
      </c>
      <c r="G29" s="103">
        <f t="shared" ca="1" si="0"/>
        <v>5.3061224489795915</v>
      </c>
      <c r="H29" s="18">
        <v>56.95</v>
      </c>
      <c r="I29" s="103">
        <f t="shared" si="3"/>
        <v>28.094820017559261</v>
      </c>
      <c r="J29" s="101">
        <v>126.66</v>
      </c>
      <c r="K29" s="103">
        <f t="shared" ca="1" si="1"/>
        <v>22.633822832780673</v>
      </c>
      <c r="L29" s="184">
        <v>67.2</v>
      </c>
      <c r="M29" s="107">
        <v>57.14</v>
      </c>
      <c r="N29" s="18"/>
    </row>
    <row r="30" spans="1:14">
      <c r="A30" s="18">
        <v>19</v>
      </c>
      <c r="B30" s="105" t="s">
        <v>636</v>
      </c>
      <c r="C30" s="18">
        <v>11</v>
      </c>
      <c r="D30" s="18">
        <v>29.5</v>
      </c>
      <c r="E30" s="102">
        <f t="shared" si="2"/>
        <v>11.8</v>
      </c>
      <c r="F30" s="18">
        <v>0</v>
      </c>
      <c r="G30" s="103">
        <f t="shared" ca="1" si="0"/>
        <v>0</v>
      </c>
      <c r="H30" s="18">
        <v>0</v>
      </c>
      <c r="I30" s="103">
        <v>0</v>
      </c>
      <c r="J30" s="101">
        <v>0</v>
      </c>
      <c r="K30" s="103">
        <v>0</v>
      </c>
      <c r="L30" s="184">
        <v>11.8</v>
      </c>
      <c r="M30" s="18">
        <v>10</v>
      </c>
      <c r="N30" s="18"/>
    </row>
    <row r="31" spans="1:14">
      <c r="A31" s="18">
        <v>20</v>
      </c>
      <c r="B31" s="105" t="s">
        <v>637</v>
      </c>
      <c r="C31" s="18">
        <v>11</v>
      </c>
      <c r="D31" s="101">
        <v>27.75</v>
      </c>
      <c r="E31" s="102">
        <f t="shared" si="2"/>
        <v>11.1</v>
      </c>
      <c r="F31" s="18">
        <v>0</v>
      </c>
      <c r="G31" s="103">
        <f t="shared" ca="1" si="0"/>
        <v>0</v>
      </c>
      <c r="H31" s="18">
        <v>0</v>
      </c>
      <c r="I31" s="103">
        <v>0</v>
      </c>
      <c r="J31" s="101">
        <v>0</v>
      </c>
      <c r="K31" s="103">
        <v>0</v>
      </c>
      <c r="L31" s="184">
        <v>11.1</v>
      </c>
      <c r="M31" s="18">
        <v>9.4</v>
      </c>
      <c r="N31" s="18"/>
    </row>
    <row r="32" spans="1:14">
      <c r="E32" s="59"/>
      <c r="G32" s="55"/>
      <c r="I32" s="55"/>
      <c r="K32" s="55"/>
    </row>
    <row r="33" spans="2:11">
      <c r="E33" s="59"/>
      <c r="G33" s="55"/>
      <c r="I33" s="55"/>
      <c r="K33" s="55"/>
    </row>
    <row r="34" spans="2:11">
      <c r="B34" t="s">
        <v>100</v>
      </c>
      <c r="C34" t="s">
        <v>603</v>
      </c>
      <c r="E34" s="59"/>
      <c r="G34" s="55"/>
      <c r="I34" s="55"/>
      <c r="K34" s="55"/>
    </row>
    <row r="35" spans="2:11">
      <c r="B35" t="s">
        <v>604</v>
      </c>
      <c r="C35" t="s">
        <v>605</v>
      </c>
      <c r="E35" s="59"/>
      <c r="G35" s="55"/>
      <c r="I35" s="55"/>
      <c r="K35" s="55"/>
    </row>
    <row r="36" spans="2:11">
      <c r="B36" t="s">
        <v>102</v>
      </c>
      <c r="C36" t="s">
        <v>606</v>
      </c>
      <c r="E36" s="59"/>
      <c r="G36" s="55"/>
      <c r="I36" s="55"/>
      <c r="K36" s="55"/>
    </row>
    <row r="37" spans="2:11">
      <c r="C37" t="s">
        <v>607</v>
      </c>
      <c r="E37" s="59"/>
      <c r="G37" s="55"/>
      <c r="I37" s="55"/>
      <c r="K37" s="55"/>
    </row>
    <row r="38" spans="2:11">
      <c r="C38" t="s">
        <v>608</v>
      </c>
      <c r="E38" s="59"/>
      <c r="G38" s="55"/>
      <c r="I38" s="55"/>
      <c r="K38" s="55"/>
    </row>
    <row r="39" spans="2:11">
      <c r="C39" t="s">
        <v>609</v>
      </c>
      <c r="E39" s="59"/>
      <c r="G39" s="55"/>
      <c r="I39" s="55"/>
      <c r="K39" s="55"/>
    </row>
    <row r="40" spans="2:11">
      <c r="C40" t="s">
        <v>610</v>
      </c>
      <c r="E40" s="59"/>
      <c r="G40" s="55"/>
      <c r="I40" s="55"/>
      <c r="K40" s="55"/>
    </row>
    <row r="41" spans="2:11">
      <c r="C41" t="s">
        <v>611</v>
      </c>
      <c r="E41" s="59"/>
      <c r="G41" s="55"/>
      <c r="I41" s="55"/>
      <c r="K41" s="55"/>
    </row>
    <row r="42" spans="2:11">
      <c r="C42" t="s">
        <v>612</v>
      </c>
      <c r="E42" s="59"/>
      <c r="G42" s="55"/>
      <c r="I42" s="55"/>
      <c r="K42" s="55"/>
    </row>
    <row r="43" spans="2:11">
      <c r="C43" t="s">
        <v>613</v>
      </c>
      <c r="E43" s="59"/>
      <c r="G43" s="55"/>
      <c r="I43" s="55"/>
      <c r="K43" s="55"/>
    </row>
    <row r="44" spans="2:11">
      <c r="C44" t="s">
        <v>614</v>
      </c>
      <c r="E44" s="59"/>
      <c r="G44" s="55"/>
      <c r="I44" s="55"/>
      <c r="K44" s="55"/>
    </row>
    <row r="45" spans="2:11">
      <c r="C45" t="s">
        <v>615</v>
      </c>
      <c r="E45" s="59"/>
      <c r="G45" s="55"/>
      <c r="I45" s="55"/>
      <c r="K45" s="55"/>
    </row>
    <row r="46" spans="2:11">
      <c r="C46" t="s">
        <v>616</v>
      </c>
      <c r="E46" s="59"/>
      <c r="G46" s="55"/>
      <c r="I46" s="55"/>
      <c r="K46" s="55"/>
    </row>
    <row r="47" spans="2:11">
      <c r="C47" t="s">
        <v>617</v>
      </c>
      <c r="E47" s="59"/>
      <c r="G47" s="55"/>
      <c r="I47" s="55"/>
      <c r="K47" s="55"/>
    </row>
    <row r="48" spans="2:11">
      <c r="E48" s="59"/>
      <c r="G48" s="55"/>
      <c r="I48" s="55"/>
      <c r="K48" s="55"/>
    </row>
  </sheetData>
  <mergeCells count="15">
    <mergeCell ref="D9:E9"/>
    <mergeCell ref="F9:G9"/>
    <mergeCell ref="H9:I9"/>
    <mergeCell ref="J9:K9"/>
    <mergeCell ref="B1:Q1"/>
    <mergeCell ref="B2:Q2"/>
    <mergeCell ref="B3:D3"/>
    <mergeCell ref="F3:Q3"/>
    <mergeCell ref="B4:E4"/>
    <mergeCell ref="F4:Q4"/>
    <mergeCell ref="B5:D5"/>
    <mergeCell ref="F5:Q5"/>
    <mergeCell ref="F6:Q6"/>
    <mergeCell ref="F7:Q7"/>
    <mergeCell ref="F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opLeftCell="A10" workbookViewId="0">
      <selection activeCell="F13" sqref="F13"/>
    </sheetView>
  </sheetViews>
  <sheetFormatPr defaultRowHeight="15"/>
  <cols>
    <col min="1" max="1" width="5.125" customWidth="1"/>
    <col min="2" max="2" width="10.25" customWidth="1"/>
    <col min="3" max="3" width="16.75" customWidth="1"/>
    <col min="4" max="4" width="14.875" customWidth="1"/>
    <col min="5" max="5" width="22.375" customWidth="1"/>
    <col min="6" max="6" width="28.875" style="69" customWidth="1"/>
    <col min="7" max="7" width="6" customWidth="1"/>
    <col min="8" max="8" width="10.25" customWidth="1"/>
    <col min="9" max="9" width="6.75" customWidth="1"/>
    <col min="10" max="10" width="10.875" customWidth="1"/>
    <col min="11" max="11" width="6.375" customWidth="1"/>
    <col min="12" max="12" width="8.375" customWidth="1"/>
    <col min="13" max="13" width="8.25" customWidth="1"/>
    <col min="14" max="14" width="6" customWidth="1"/>
    <col min="15" max="15" width="6.625" customWidth="1"/>
    <col min="16" max="16" width="13.25" customWidth="1"/>
  </cols>
  <sheetData>
    <row r="1" spans="1:1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>
      <c r="A2" s="209" t="s">
        <v>639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>
      <c r="A3" s="200" t="s">
        <v>2</v>
      </c>
      <c r="B3" s="200"/>
      <c r="C3" s="200"/>
      <c r="D3" s="1"/>
      <c r="E3" s="201" t="s">
        <v>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00" t="s">
        <v>4</v>
      </c>
      <c r="B4" s="200"/>
      <c r="C4" s="200"/>
      <c r="D4" s="200"/>
      <c r="E4" s="201" t="s">
        <v>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>
      <c r="A5" s="200" t="s">
        <v>6</v>
      </c>
      <c r="B5" s="200"/>
      <c r="C5" s="200"/>
      <c r="D5" s="1"/>
      <c r="E5" s="201" t="s">
        <v>7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>
      <c r="A6" s="2" t="s">
        <v>8</v>
      </c>
      <c r="B6" s="2"/>
      <c r="C6" s="2"/>
      <c r="D6" s="2"/>
      <c r="E6" s="202">
        <v>8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3" t="s">
        <v>9</v>
      </c>
      <c r="B7" s="4"/>
      <c r="C7" s="5"/>
      <c r="E7" s="203">
        <v>45264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>
      <c r="A8" s="4" t="s">
        <v>10</v>
      </c>
      <c r="B8" s="4"/>
      <c r="C8" s="4"/>
      <c r="E8" s="204">
        <v>120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>
      <c r="A9" s="205" t="s">
        <v>11</v>
      </c>
      <c r="B9" s="206" t="s">
        <v>12</v>
      </c>
      <c r="C9" s="185" t="s">
        <v>13</v>
      </c>
      <c r="D9" s="185" t="s">
        <v>14</v>
      </c>
      <c r="E9" s="185" t="s">
        <v>15</v>
      </c>
      <c r="F9" s="185" t="s">
        <v>16</v>
      </c>
      <c r="G9" s="185" t="s">
        <v>17</v>
      </c>
      <c r="H9" s="188" t="s">
        <v>18</v>
      </c>
      <c r="I9" s="189"/>
      <c r="J9" s="189"/>
      <c r="K9" s="189"/>
      <c r="L9" s="190" t="s">
        <v>19</v>
      </c>
      <c r="M9" s="191"/>
      <c r="N9" s="194" t="s">
        <v>20</v>
      </c>
      <c r="O9" s="195"/>
      <c r="P9" s="196"/>
    </row>
    <row r="10" spans="1:16" ht="24.75" customHeight="1">
      <c r="A10" s="205"/>
      <c r="B10" s="206"/>
      <c r="C10" s="186"/>
      <c r="D10" s="186"/>
      <c r="E10" s="186"/>
      <c r="F10" s="186"/>
      <c r="G10" s="186"/>
      <c r="H10" s="198" t="s">
        <v>21</v>
      </c>
      <c r="I10" s="199"/>
      <c r="J10" s="199" t="s">
        <v>22</v>
      </c>
      <c r="K10" s="199"/>
      <c r="L10" s="192"/>
      <c r="M10" s="193"/>
      <c r="N10" s="192"/>
      <c r="O10" s="197"/>
      <c r="P10" s="193"/>
    </row>
    <row r="11" spans="1:16" ht="38.25">
      <c r="A11" s="205"/>
      <c r="B11" s="207"/>
      <c r="C11" s="187"/>
      <c r="D11" s="187"/>
      <c r="E11" s="187"/>
      <c r="F11" s="210"/>
      <c r="G11" s="187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>
      <c r="A12" s="8">
        <v>1</v>
      </c>
      <c r="B12" s="9"/>
      <c r="C12" s="10" t="s">
        <v>28</v>
      </c>
      <c r="D12" s="10" t="s">
        <v>29</v>
      </c>
      <c r="E12" s="10" t="s">
        <v>30</v>
      </c>
      <c r="F12" s="108">
        <v>62</v>
      </c>
      <c r="G12" s="11">
        <v>8</v>
      </c>
      <c r="H12" s="12">
        <v>38.25</v>
      </c>
      <c r="I12" s="13">
        <f t="shared" ref="I12:I40" si="0">40*38.25/H12</f>
        <v>40</v>
      </c>
      <c r="J12" s="14">
        <v>69</v>
      </c>
      <c r="K12" s="13">
        <f t="shared" ref="K12:K39" si="1">40*57/J12</f>
        <v>33.043478260869563</v>
      </c>
      <c r="L12" s="15">
        <v>19</v>
      </c>
      <c r="M12" s="16">
        <f t="shared" ref="M12:M42" si="2">20*L12/40</f>
        <v>9.5</v>
      </c>
      <c r="N12" s="17">
        <f t="shared" ref="N12:N42" si="3">SUM(M12,K12,I12)</f>
        <v>82.543478260869563</v>
      </c>
      <c r="O12" s="9"/>
      <c r="P12" s="18"/>
    </row>
    <row r="13" spans="1:16" ht="15.75">
      <c r="A13" s="18">
        <v>2</v>
      </c>
      <c r="B13" s="9"/>
      <c r="C13" s="10" t="s">
        <v>31</v>
      </c>
      <c r="D13" s="10" t="s">
        <v>32</v>
      </c>
      <c r="E13" s="10" t="s">
        <v>33</v>
      </c>
      <c r="F13" s="108" t="s">
        <v>643</v>
      </c>
      <c r="G13" s="11">
        <v>8</v>
      </c>
      <c r="H13" s="12">
        <v>40.19</v>
      </c>
      <c r="I13" s="13">
        <f t="shared" si="0"/>
        <v>38.069171435680516</v>
      </c>
      <c r="J13" s="14">
        <v>70</v>
      </c>
      <c r="K13" s="13">
        <f t="shared" si="1"/>
        <v>32.571428571428569</v>
      </c>
      <c r="L13" s="15">
        <v>17</v>
      </c>
      <c r="M13" s="16">
        <f t="shared" si="2"/>
        <v>8.5</v>
      </c>
      <c r="N13" s="17">
        <f t="shared" si="3"/>
        <v>79.140600007109086</v>
      </c>
      <c r="O13" s="9"/>
      <c r="P13" s="18"/>
    </row>
    <row r="14" spans="1:16" ht="15.75">
      <c r="A14" s="8">
        <v>3</v>
      </c>
      <c r="B14" s="9"/>
      <c r="C14" s="10" t="s">
        <v>35</v>
      </c>
      <c r="D14" s="10" t="s">
        <v>36</v>
      </c>
      <c r="E14" s="10" t="s">
        <v>37</v>
      </c>
      <c r="F14" s="108">
        <v>62</v>
      </c>
      <c r="G14" s="11">
        <v>8</v>
      </c>
      <c r="H14" s="12">
        <v>44.5</v>
      </c>
      <c r="I14" s="13">
        <f t="shared" si="0"/>
        <v>34.382022471910112</v>
      </c>
      <c r="J14" s="14">
        <v>69</v>
      </c>
      <c r="K14" s="13">
        <f t="shared" si="1"/>
        <v>33.043478260869563</v>
      </c>
      <c r="L14" s="15">
        <v>15</v>
      </c>
      <c r="M14" s="16">
        <f t="shared" si="2"/>
        <v>7.5</v>
      </c>
      <c r="N14" s="17">
        <f t="shared" si="3"/>
        <v>74.925500732779682</v>
      </c>
      <c r="O14" s="9"/>
      <c r="P14" s="18"/>
    </row>
    <row r="15" spans="1:16" ht="15.75">
      <c r="A15" s="18">
        <v>4</v>
      </c>
      <c r="B15" s="9"/>
      <c r="C15" s="10" t="s">
        <v>38</v>
      </c>
      <c r="D15" s="10" t="s">
        <v>32</v>
      </c>
      <c r="E15" s="10" t="s">
        <v>39</v>
      </c>
      <c r="F15" s="108">
        <v>101</v>
      </c>
      <c r="G15" s="11">
        <v>8</v>
      </c>
      <c r="H15" s="12">
        <v>46.13</v>
      </c>
      <c r="I15" s="13">
        <f t="shared" si="0"/>
        <v>33.167136353782787</v>
      </c>
      <c r="J15" s="14">
        <v>71</v>
      </c>
      <c r="K15" s="13">
        <f t="shared" si="1"/>
        <v>32.112676056338032</v>
      </c>
      <c r="L15" s="15">
        <v>11</v>
      </c>
      <c r="M15" s="16">
        <f t="shared" si="2"/>
        <v>5.5</v>
      </c>
      <c r="N15" s="17">
        <f t="shared" si="3"/>
        <v>70.779812410120826</v>
      </c>
      <c r="O15" s="9"/>
      <c r="P15" s="18"/>
    </row>
    <row r="16" spans="1:16" ht="15.75">
      <c r="A16" s="8">
        <v>5</v>
      </c>
      <c r="B16" s="9"/>
      <c r="C16" s="10" t="s">
        <v>40</v>
      </c>
      <c r="D16" s="10" t="s">
        <v>41</v>
      </c>
      <c r="E16" s="10" t="s">
        <v>42</v>
      </c>
      <c r="F16" s="108">
        <v>16</v>
      </c>
      <c r="G16" s="11">
        <v>8</v>
      </c>
      <c r="H16" s="12">
        <v>45.5</v>
      </c>
      <c r="I16" s="13">
        <f t="shared" si="0"/>
        <v>33.626373626373628</v>
      </c>
      <c r="J16" s="14">
        <v>84</v>
      </c>
      <c r="K16" s="13">
        <f t="shared" si="1"/>
        <v>27.142857142857142</v>
      </c>
      <c r="L16" s="15">
        <v>20</v>
      </c>
      <c r="M16" s="16">
        <f t="shared" si="2"/>
        <v>10</v>
      </c>
      <c r="N16" s="17">
        <f t="shared" si="3"/>
        <v>70.769230769230774</v>
      </c>
      <c r="O16" s="9"/>
      <c r="P16" s="18"/>
    </row>
    <row r="17" spans="1:16" ht="15.75">
      <c r="A17" s="18">
        <v>6</v>
      </c>
      <c r="B17" s="9"/>
      <c r="C17" s="10" t="s">
        <v>43</v>
      </c>
      <c r="D17" s="10" t="s">
        <v>44</v>
      </c>
      <c r="E17" s="10" t="s">
        <v>45</v>
      </c>
      <c r="F17" s="108">
        <v>147</v>
      </c>
      <c r="G17" s="11">
        <v>8</v>
      </c>
      <c r="H17" s="12">
        <v>52.75</v>
      </c>
      <c r="I17" s="13">
        <f t="shared" si="0"/>
        <v>29.004739336492889</v>
      </c>
      <c r="J17" s="14">
        <v>67</v>
      </c>
      <c r="K17" s="13">
        <f t="shared" si="1"/>
        <v>34.029850746268657</v>
      </c>
      <c r="L17" s="15">
        <v>15</v>
      </c>
      <c r="M17" s="16">
        <f t="shared" si="2"/>
        <v>7.5</v>
      </c>
      <c r="N17" s="17">
        <f t="shared" si="3"/>
        <v>70.534590082761554</v>
      </c>
      <c r="O17" s="9"/>
      <c r="P17" s="18"/>
    </row>
    <row r="18" spans="1:16" ht="15.75">
      <c r="A18" s="8">
        <v>7</v>
      </c>
      <c r="B18" s="9"/>
      <c r="C18" s="10" t="s">
        <v>46</v>
      </c>
      <c r="D18" s="10" t="s">
        <v>47</v>
      </c>
      <c r="E18" s="10" t="s">
        <v>48</v>
      </c>
      <c r="F18" s="108">
        <v>10</v>
      </c>
      <c r="G18" s="11">
        <v>8</v>
      </c>
      <c r="H18" s="12">
        <v>74.680000000000007</v>
      </c>
      <c r="I18" s="13">
        <f t="shared" si="0"/>
        <v>20.487412961971074</v>
      </c>
      <c r="J18" s="14">
        <v>57</v>
      </c>
      <c r="K18" s="13">
        <f t="shared" si="1"/>
        <v>40</v>
      </c>
      <c r="L18" s="15">
        <v>19</v>
      </c>
      <c r="M18" s="16">
        <f t="shared" si="2"/>
        <v>9.5</v>
      </c>
      <c r="N18" s="17">
        <f t="shared" si="3"/>
        <v>69.987412961971074</v>
      </c>
      <c r="O18" s="9"/>
      <c r="P18" s="18"/>
    </row>
    <row r="19" spans="1:16" ht="15.75">
      <c r="A19" s="18">
        <v>8</v>
      </c>
      <c r="B19" s="9"/>
      <c r="C19" s="10" t="s">
        <v>49</v>
      </c>
      <c r="D19" s="10" t="s">
        <v>50</v>
      </c>
      <c r="E19" s="10" t="s">
        <v>39</v>
      </c>
      <c r="F19" s="108">
        <v>10</v>
      </c>
      <c r="G19" s="11">
        <v>8</v>
      </c>
      <c r="H19" s="12">
        <v>61.78</v>
      </c>
      <c r="I19" s="13">
        <f t="shared" si="0"/>
        <v>24.765296212366462</v>
      </c>
      <c r="J19" s="14">
        <v>58</v>
      </c>
      <c r="K19" s="13">
        <f t="shared" si="1"/>
        <v>39.310344827586206</v>
      </c>
      <c r="L19" s="15">
        <v>11</v>
      </c>
      <c r="M19" s="16">
        <f t="shared" si="2"/>
        <v>5.5</v>
      </c>
      <c r="N19" s="17">
        <f t="shared" si="3"/>
        <v>69.575641039952671</v>
      </c>
      <c r="O19" s="9"/>
      <c r="P19" s="18"/>
    </row>
    <row r="20" spans="1:16" ht="15.75">
      <c r="A20" s="8">
        <v>9</v>
      </c>
      <c r="B20" s="9"/>
      <c r="C20" s="10" t="s">
        <v>51</v>
      </c>
      <c r="D20" s="10" t="s">
        <v>52</v>
      </c>
      <c r="E20" s="10" t="s">
        <v>42</v>
      </c>
      <c r="F20" s="108">
        <v>140</v>
      </c>
      <c r="G20" s="11">
        <v>8</v>
      </c>
      <c r="H20" s="12">
        <v>43.53</v>
      </c>
      <c r="I20" s="13">
        <f t="shared" si="0"/>
        <v>35.148173673328735</v>
      </c>
      <c r="J20" s="14">
        <v>94</v>
      </c>
      <c r="K20" s="13">
        <f t="shared" si="1"/>
        <v>24.25531914893617</v>
      </c>
      <c r="L20" s="15">
        <v>17.5</v>
      </c>
      <c r="M20" s="16">
        <f t="shared" si="2"/>
        <v>8.75</v>
      </c>
      <c r="N20" s="17">
        <f t="shared" si="3"/>
        <v>68.153492822264894</v>
      </c>
      <c r="O20" s="9"/>
      <c r="P20" s="18"/>
    </row>
    <row r="21" spans="1:16" ht="15.75">
      <c r="A21" s="18">
        <v>10</v>
      </c>
      <c r="B21" s="9"/>
      <c r="C21" s="10" t="s">
        <v>53</v>
      </c>
      <c r="D21" s="10" t="s">
        <v>54</v>
      </c>
      <c r="E21" s="10" t="s">
        <v>55</v>
      </c>
      <c r="F21" s="108">
        <v>162</v>
      </c>
      <c r="G21" s="11">
        <v>8</v>
      </c>
      <c r="H21" s="12">
        <v>66.88</v>
      </c>
      <c r="I21" s="13">
        <f t="shared" si="0"/>
        <v>22.876794258373206</v>
      </c>
      <c r="J21" s="14">
        <v>69</v>
      </c>
      <c r="K21" s="13">
        <f t="shared" si="1"/>
        <v>33.043478260869563</v>
      </c>
      <c r="L21" s="15">
        <v>21</v>
      </c>
      <c r="M21" s="16">
        <f t="shared" si="2"/>
        <v>10.5</v>
      </c>
      <c r="N21" s="17">
        <f t="shared" si="3"/>
        <v>66.420272519242772</v>
      </c>
      <c r="O21" s="9"/>
      <c r="P21" s="18"/>
    </row>
    <row r="22" spans="1:16" ht="15.75">
      <c r="A22" s="8">
        <v>11</v>
      </c>
      <c r="B22" s="9"/>
      <c r="C22" s="10" t="s">
        <v>56</v>
      </c>
      <c r="D22" s="10" t="s">
        <v>57</v>
      </c>
      <c r="E22" s="10" t="s">
        <v>58</v>
      </c>
      <c r="F22" s="108">
        <v>15</v>
      </c>
      <c r="G22" s="11">
        <v>8</v>
      </c>
      <c r="H22" s="12">
        <v>43.5</v>
      </c>
      <c r="I22" s="13">
        <f t="shared" si="0"/>
        <v>35.172413793103445</v>
      </c>
      <c r="J22" s="14">
        <v>85</v>
      </c>
      <c r="K22" s="13">
        <f t="shared" si="1"/>
        <v>26.823529411764707</v>
      </c>
      <c r="L22" s="15">
        <v>8</v>
      </c>
      <c r="M22" s="16">
        <f t="shared" si="2"/>
        <v>4</v>
      </c>
      <c r="N22" s="17">
        <f t="shared" si="3"/>
        <v>65.995943204868155</v>
      </c>
      <c r="O22" s="9"/>
      <c r="P22" s="18"/>
    </row>
    <row r="23" spans="1:16" ht="15.75">
      <c r="A23" s="18">
        <v>12</v>
      </c>
      <c r="B23" s="9"/>
      <c r="C23" s="10" t="s">
        <v>59</v>
      </c>
      <c r="D23" s="10" t="s">
        <v>32</v>
      </c>
      <c r="E23" s="10" t="s">
        <v>42</v>
      </c>
      <c r="F23" s="108">
        <v>74</v>
      </c>
      <c r="G23" s="11">
        <v>8</v>
      </c>
      <c r="H23" s="12">
        <v>73.75</v>
      </c>
      <c r="I23" s="13">
        <f t="shared" si="0"/>
        <v>20.745762711864408</v>
      </c>
      <c r="J23" s="14">
        <v>62</v>
      </c>
      <c r="K23" s="13">
        <f t="shared" si="1"/>
        <v>36.774193548387096</v>
      </c>
      <c r="L23" s="15">
        <v>16</v>
      </c>
      <c r="M23" s="16">
        <f t="shared" si="2"/>
        <v>8</v>
      </c>
      <c r="N23" s="17">
        <f t="shared" si="3"/>
        <v>65.519956260251504</v>
      </c>
      <c r="O23" s="9"/>
      <c r="P23" s="18"/>
    </row>
    <row r="24" spans="1:16" ht="15.75">
      <c r="A24" s="8">
        <v>13</v>
      </c>
      <c r="B24" s="9"/>
      <c r="C24" s="10" t="s">
        <v>60</v>
      </c>
      <c r="D24" s="10" t="s">
        <v>61</v>
      </c>
      <c r="E24" s="10" t="s">
        <v>48</v>
      </c>
      <c r="F24" s="108">
        <v>7</v>
      </c>
      <c r="G24" s="11">
        <v>8</v>
      </c>
      <c r="H24" s="12">
        <v>70.41</v>
      </c>
      <c r="I24" s="13">
        <f t="shared" si="0"/>
        <v>21.729867916489138</v>
      </c>
      <c r="J24" s="14">
        <v>68</v>
      </c>
      <c r="K24" s="13">
        <f t="shared" si="1"/>
        <v>33.529411764705884</v>
      </c>
      <c r="L24" s="15">
        <v>19.5</v>
      </c>
      <c r="M24" s="16">
        <f t="shared" si="2"/>
        <v>9.75</v>
      </c>
      <c r="N24" s="17">
        <f t="shared" si="3"/>
        <v>65.009279681195025</v>
      </c>
      <c r="O24" s="9"/>
      <c r="P24" s="18"/>
    </row>
    <row r="25" spans="1:16" ht="15.75">
      <c r="A25" s="18">
        <v>14</v>
      </c>
      <c r="B25" s="9"/>
      <c r="C25" s="10" t="s">
        <v>62</v>
      </c>
      <c r="D25" s="10" t="s">
        <v>63</v>
      </c>
      <c r="E25" s="10" t="s">
        <v>37</v>
      </c>
      <c r="F25" s="108">
        <v>69</v>
      </c>
      <c r="G25" s="11">
        <v>8</v>
      </c>
      <c r="H25" s="12">
        <v>55.38</v>
      </c>
      <c r="I25" s="13">
        <f t="shared" si="0"/>
        <v>27.627302275189599</v>
      </c>
      <c r="J25" s="14">
        <v>79</v>
      </c>
      <c r="K25" s="13">
        <f t="shared" si="1"/>
        <v>28.860759493670887</v>
      </c>
      <c r="L25" s="15">
        <v>13</v>
      </c>
      <c r="M25" s="16">
        <f t="shared" si="2"/>
        <v>6.5</v>
      </c>
      <c r="N25" s="17">
        <f t="shared" si="3"/>
        <v>62.988061768860483</v>
      </c>
      <c r="O25" s="9"/>
      <c r="P25" s="18"/>
    </row>
    <row r="26" spans="1:16" ht="15.75">
      <c r="A26" s="8">
        <v>15</v>
      </c>
      <c r="B26" s="9"/>
      <c r="C26" s="10" t="s">
        <v>64</v>
      </c>
      <c r="D26" s="10" t="s">
        <v>65</v>
      </c>
      <c r="E26" s="10" t="s">
        <v>42</v>
      </c>
      <c r="F26" s="108">
        <v>48</v>
      </c>
      <c r="G26" s="11">
        <v>8</v>
      </c>
      <c r="H26" s="12">
        <v>47.5</v>
      </c>
      <c r="I26" s="13">
        <f t="shared" si="0"/>
        <v>32.210526315789473</v>
      </c>
      <c r="J26" s="14">
        <v>107</v>
      </c>
      <c r="K26" s="13">
        <f t="shared" si="1"/>
        <v>21.308411214953271</v>
      </c>
      <c r="L26" s="15">
        <v>18</v>
      </c>
      <c r="M26" s="16">
        <f t="shared" si="2"/>
        <v>9</v>
      </c>
      <c r="N26" s="17">
        <f t="shared" si="3"/>
        <v>62.518937530742747</v>
      </c>
      <c r="O26" s="9"/>
      <c r="P26" s="18"/>
    </row>
    <row r="27" spans="1:16" ht="15.75">
      <c r="A27" s="18">
        <v>16</v>
      </c>
      <c r="B27" s="9"/>
      <c r="C27" s="10" t="s">
        <v>66</v>
      </c>
      <c r="D27" s="10" t="s">
        <v>67</v>
      </c>
      <c r="E27" s="10" t="s">
        <v>68</v>
      </c>
      <c r="F27" s="108">
        <v>69</v>
      </c>
      <c r="G27" s="11">
        <v>8</v>
      </c>
      <c r="H27" s="12">
        <v>67.03</v>
      </c>
      <c r="I27" s="13">
        <f t="shared" si="0"/>
        <v>22.825600477398179</v>
      </c>
      <c r="J27" s="14">
        <v>71</v>
      </c>
      <c r="K27" s="13">
        <f t="shared" si="1"/>
        <v>32.112676056338032</v>
      </c>
      <c r="L27" s="15">
        <v>13</v>
      </c>
      <c r="M27" s="16">
        <f t="shared" si="2"/>
        <v>6.5</v>
      </c>
      <c r="N27" s="17">
        <f t="shared" si="3"/>
        <v>61.438276533736214</v>
      </c>
      <c r="O27" s="9"/>
      <c r="P27" s="18"/>
    </row>
    <row r="28" spans="1:16" ht="15.75">
      <c r="A28" s="8">
        <v>17</v>
      </c>
      <c r="B28" s="9"/>
      <c r="C28" s="10" t="s">
        <v>69</v>
      </c>
      <c r="D28" s="10" t="s">
        <v>36</v>
      </c>
      <c r="E28" s="10" t="s">
        <v>37</v>
      </c>
      <c r="F28" s="109">
        <v>8</v>
      </c>
      <c r="G28" s="11">
        <v>8</v>
      </c>
      <c r="H28" s="12">
        <v>87.03</v>
      </c>
      <c r="I28" s="13">
        <f t="shared" si="0"/>
        <v>17.580144777662873</v>
      </c>
      <c r="J28" s="14">
        <v>61</v>
      </c>
      <c r="K28" s="13">
        <f t="shared" si="1"/>
        <v>37.377049180327866</v>
      </c>
      <c r="L28" s="15">
        <v>11</v>
      </c>
      <c r="M28" s="16">
        <f t="shared" si="2"/>
        <v>5.5</v>
      </c>
      <c r="N28" s="17">
        <f t="shared" si="3"/>
        <v>60.457193957990739</v>
      </c>
      <c r="O28" s="9"/>
      <c r="P28" s="18"/>
    </row>
    <row r="29" spans="1:16" ht="15.75">
      <c r="A29" s="18">
        <v>18</v>
      </c>
      <c r="B29" s="9"/>
      <c r="C29" s="10" t="s">
        <v>70</v>
      </c>
      <c r="D29" s="10" t="s">
        <v>65</v>
      </c>
      <c r="E29" s="10" t="s">
        <v>71</v>
      </c>
      <c r="F29" s="109">
        <v>90</v>
      </c>
      <c r="G29" s="11">
        <v>8</v>
      </c>
      <c r="H29" s="12">
        <v>59.37</v>
      </c>
      <c r="I29" s="13">
        <f t="shared" si="0"/>
        <v>25.770591207680649</v>
      </c>
      <c r="J29" s="14">
        <v>86</v>
      </c>
      <c r="K29" s="13">
        <f t="shared" si="1"/>
        <v>26.511627906976745</v>
      </c>
      <c r="L29" s="15">
        <v>16</v>
      </c>
      <c r="M29" s="16">
        <f t="shared" si="2"/>
        <v>8</v>
      </c>
      <c r="N29" s="17">
        <f t="shared" si="3"/>
        <v>60.282219114657394</v>
      </c>
      <c r="O29" s="9"/>
      <c r="P29" s="18"/>
    </row>
    <row r="30" spans="1:16" ht="15.75">
      <c r="A30" s="8">
        <v>19</v>
      </c>
      <c r="B30" s="9"/>
      <c r="C30" s="10" t="s">
        <v>72</v>
      </c>
      <c r="D30" s="10" t="s">
        <v>65</v>
      </c>
      <c r="E30" s="10" t="s">
        <v>73</v>
      </c>
      <c r="F30" s="108">
        <v>145</v>
      </c>
      <c r="G30" s="11">
        <v>8</v>
      </c>
      <c r="H30" s="12">
        <v>57.97</v>
      </c>
      <c r="I30" s="13">
        <f t="shared" si="0"/>
        <v>26.392961876832846</v>
      </c>
      <c r="J30" s="14">
        <v>88</v>
      </c>
      <c r="K30" s="13">
        <f t="shared" si="1"/>
        <v>25.90909090909091</v>
      </c>
      <c r="L30" s="15">
        <v>13</v>
      </c>
      <c r="M30" s="16">
        <f t="shared" si="2"/>
        <v>6.5</v>
      </c>
      <c r="N30" s="17">
        <f t="shared" si="3"/>
        <v>58.802052785923749</v>
      </c>
      <c r="O30" s="9"/>
      <c r="P30" s="18"/>
    </row>
    <row r="31" spans="1:16" ht="15.75">
      <c r="A31" s="18">
        <v>20</v>
      </c>
      <c r="B31" s="9"/>
      <c r="C31" s="10" t="s">
        <v>74</v>
      </c>
      <c r="D31" s="10" t="s">
        <v>75</v>
      </c>
      <c r="E31" s="10" t="s">
        <v>33</v>
      </c>
      <c r="F31" s="108">
        <v>83</v>
      </c>
      <c r="G31" s="11">
        <v>8</v>
      </c>
      <c r="H31" s="12">
        <v>48.59</v>
      </c>
      <c r="I31" s="13">
        <f t="shared" si="0"/>
        <v>31.487960485696643</v>
      </c>
      <c r="J31" s="14">
        <v>94</v>
      </c>
      <c r="K31" s="13">
        <f t="shared" si="1"/>
        <v>24.25531914893617</v>
      </c>
      <c r="L31" s="15">
        <v>6</v>
      </c>
      <c r="M31" s="16">
        <f t="shared" si="2"/>
        <v>3</v>
      </c>
      <c r="N31" s="17">
        <f t="shared" si="3"/>
        <v>58.743279634632813</v>
      </c>
      <c r="O31" s="9"/>
      <c r="P31" s="18"/>
    </row>
    <row r="32" spans="1:16" ht="15.75">
      <c r="A32" s="8">
        <v>21</v>
      </c>
      <c r="B32" s="9"/>
      <c r="C32" s="10" t="s">
        <v>76</v>
      </c>
      <c r="D32" s="10" t="s">
        <v>47</v>
      </c>
      <c r="E32" s="10" t="s">
        <v>48</v>
      </c>
      <c r="F32" s="108">
        <v>69</v>
      </c>
      <c r="G32" s="11">
        <v>8</v>
      </c>
      <c r="H32" s="12">
        <v>61.22</v>
      </c>
      <c r="I32" s="13">
        <f t="shared" si="0"/>
        <v>24.991832734400525</v>
      </c>
      <c r="J32" s="14">
        <v>84</v>
      </c>
      <c r="K32" s="13">
        <f t="shared" si="1"/>
        <v>27.142857142857142</v>
      </c>
      <c r="L32" s="15">
        <v>10</v>
      </c>
      <c r="M32" s="16">
        <f t="shared" si="2"/>
        <v>5</v>
      </c>
      <c r="N32" s="17">
        <f t="shared" si="3"/>
        <v>57.134689877257664</v>
      </c>
      <c r="O32" s="9"/>
      <c r="P32" s="18"/>
    </row>
    <row r="33" spans="1:16" ht="15.75">
      <c r="A33" s="18">
        <v>22</v>
      </c>
      <c r="B33" s="9"/>
      <c r="C33" s="10" t="s">
        <v>77</v>
      </c>
      <c r="D33" s="10" t="s">
        <v>78</v>
      </c>
      <c r="E33" s="10" t="s">
        <v>79</v>
      </c>
      <c r="F33" s="108">
        <v>145</v>
      </c>
      <c r="G33" s="11">
        <v>8</v>
      </c>
      <c r="H33" s="12">
        <v>48.34</v>
      </c>
      <c r="I33" s="13">
        <f t="shared" si="0"/>
        <v>31.650806785270994</v>
      </c>
      <c r="J33" s="14">
        <v>98</v>
      </c>
      <c r="K33" s="13">
        <f t="shared" si="1"/>
        <v>23.26530612244898</v>
      </c>
      <c r="L33" s="15">
        <v>4</v>
      </c>
      <c r="M33" s="16">
        <f t="shared" si="2"/>
        <v>2</v>
      </c>
      <c r="N33" s="17">
        <f t="shared" si="3"/>
        <v>56.916112907719977</v>
      </c>
      <c r="O33" s="9"/>
      <c r="P33" s="18"/>
    </row>
    <row r="34" spans="1:16" ht="15.75">
      <c r="A34" s="8">
        <v>23</v>
      </c>
      <c r="B34" s="20"/>
      <c r="C34" s="10" t="s">
        <v>80</v>
      </c>
      <c r="D34" s="10" t="s">
        <v>81</v>
      </c>
      <c r="E34" s="10" t="s">
        <v>82</v>
      </c>
      <c r="F34" s="108">
        <v>5</v>
      </c>
      <c r="G34" s="11">
        <v>8</v>
      </c>
      <c r="H34" s="12">
        <v>82.25</v>
      </c>
      <c r="I34" s="13">
        <f t="shared" si="0"/>
        <v>18.601823708206688</v>
      </c>
      <c r="J34" s="12">
        <v>105</v>
      </c>
      <c r="K34" s="13">
        <f t="shared" si="1"/>
        <v>21.714285714285715</v>
      </c>
      <c r="L34" s="12">
        <v>22</v>
      </c>
      <c r="M34" s="16">
        <f t="shared" si="2"/>
        <v>11</v>
      </c>
      <c r="N34" s="17">
        <f t="shared" si="3"/>
        <v>51.316109422492403</v>
      </c>
      <c r="O34" s="9"/>
      <c r="P34" s="18"/>
    </row>
    <row r="35" spans="1:16" ht="15.75">
      <c r="A35" s="18">
        <v>24</v>
      </c>
      <c r="B35" s="9"/>
      <c r="C35" s="10" t="s">
        <v>83</v>
      </c>
      <c r="D35" s="10" t="s">
        <v>54</v>
      </c>
      <c r="E35" s="10" t="s">
        <v>30</v>
      </c>
      <c r="F35" s="108">
        <v>162</v>
      </c>
      <c r="G35" s="11">
        <v>8</v>
      </c>
      <c r="H35" s="12">
        <v>79.66</v>
      </c>
      <c r="I35" s="13">
        <f t="shared" si="0"/>
        <v>19.206628169721316</v>
      </c>
      <c r="J35" s="14">
        <v>97</v>
      </c>
      <c r="K35" s="13">
        <f t="shared" si="1"/>
        <v>23.505154639175259</v>
      </c>
      <c r="L35" s="15">
        <v>15</v>
      </c>
      <c r="M35" s="16">
        <f t="shared" si="2"/>
        <v>7.5</v>
      </c>
      <c r="N35" s="17">
        <f t="shared" si="3"/>
        <v>50.211782808896572</v>
      </c>
      <c r="O35" s="9"/>
      <c r="P35" s="18"/>
    </row>
    <row r="36" spans="1:16" ht="15.75">
      <c r="A36" s="8">
        <v>25</v>
      </c>
      <c r="B36" s="9"/>
      <c r="C36" s="10" t="s">
        <v>84</v>
      </c>
      <c r="D36" s="10" t="s">
        <v>85</v>
      </c>
      <c r="E36" s="10" t="s">
        <v>73</v>
      </c>
      <c r="F36" s="108">
        <v>69</v>
      </c>
      <c r="G36" s="11">
        <v>8</v>
      </c>
      <c r="H36" s="12">
        <v>62.16</v>
      </c>
      <c r="I36" s="13">
        <f t="shared" si="0"/>
        <v>24.613899613899616</v>
      </c>
      <c r="J36" s="14">
        <v>101</v>
      </c>
      <c r="K36" s="13">
        <f t="shared" si="1"/>
        <v>22.574257425742573</v>
      </c>
      <c r="L36" s="15">
        <v>6</v>
      </c>
      <c r="M36" s="16">
        <f t="shared" si="2"/>
        <v>3</v>
      </c>
      <c r="N36" s="17">
        <f t="shared" si="3"/>
        <v>50.188157039642192</v>
      </c>
      <c r="O36" s="9"/>
      <c r="P36" s="18"/>
    </row>
    <row r="37" spans="1:16" ht="15.75">
      <c r="A37" s="18">
        <v>26</v>
      </c>
      <c r="B37" s="9"/>
      <c r="C37" s="10" t="s">
        <v>86</v>
      </c>
      <c r="D37" s="10" t="s">
        <v>87</v>
      </c>
      <c r="E37" s="10" t="s">
        <v>48</v>
      </c>
      <c r="F37" s="108">
        <v>69</v>
      </c>
      <c r="G37" s="11">
        <v>8</v>
      </c>
      <c r="H37" s="12">
        <v>85.44</v>
      </c>
      <c r="I37" s="13">
        <f t="shared" si="0"/>
        <v>17.907303370786519</v>
      </c>
      <c r="J37" s="14">
        <v>90</v>
      </c>
      <c r="K37" s="13">
        <f t="shared" si="1"/>
        <v>25.333333333333332</v>
      </c>
      <c r="L37" s="15">
        <v>10</v>
      </c>
      <c r="M37" s="16">
        <f t="shared" si="2"/>
        <v>5</v>
      </c>
      <c r="N37" s="17">
        <f t="shared" si="3"/>
        <v>48.240636704119851</v>
      </c>
      <c r="O37" s="9"/>
      <c r="P37" s="18"/>
    </row>
    <row r="38" spans="1:16" ht="15.75">
      <c r="A38" s="8">
        <v>27</v>
      </c>
      <c r="B38" s="9"/>
      <c r="C38" s="10" t="s">
        <v>88</v>
      </c>
      <c r="D38" s="10" t="s">
        <v>89</v>
      </c>
      <c r="E38" s="10" t="s">
        <v>90</v>
      </c>
      <c r="F38" s="108">
        <v>71</v>
      </c>
      <c r="G38" s="11">
        <v>8</v>
      </c>
      <c r="H38" s="12">
        <v>73.900000000000006</v>
      </c>
      <c r="I38" s="13">
        <f t="shared" si="0"/>
        <v>20.703653585926926</v>
      </c>
      <c r="J38" s="14">
        <v>98</v>
      </c>
      <c r="K38" s="13">
        <f t="shared" si="1"/>
        <v>23.26530612244898</v>
      </c>
      <c r="L38" s="15">
        <v>4</v>
      </c>
      <c r="M38" s="16">
        <f t="shared" si="2"/>
        <v>2</v>
      </c>
      <c r="N38" s="17">
        <f t="shared" si="3"/>
        <v>45.968959708375905</v>
      </c>
      <c r="O38" s="9"/>
      <c r="P38" s="18"/>
    </row>
    <row r="39" spans="1:16" ht="15.75">
      <c r="A39" s="18">
        <v>28</v>
      </c>
      <c r="B39" s="9"/>
      <c r="C39" s="10" t="s">
        <v>91</v>
      </c>
      <c r="D39" s="10" t="s">
        <v>92</v>
      </c>
      <c r="E39" s="10" t="s">
        <v>93</v>
      </c>
      <c r="F39" s="108">
        <v>34</v>
      </c>
      <c r="G39" s="11">
        <v>8</v>
      </c>
      <c r="H39" s="12">
        <v>92.72</v>
      </c>
      <c r="I39" s="13">
        <f t="shared" si="0"/>
        <v>16.501294219154445</v>
      </c>
      <c r="J39" s="14">
        <v>99</v>
      </c>
      <c r="K39" s="13">
        <f t="shared" si="1"/>
        <v>23.030303030303031</v>
      </c>
      <c r="L39" s="15">
        <v>8</v>
      </c>
      <c r="M39" s="16">
        <f t="shared" si="2"/>
        <v>4</v>
      </c>
      <c r="N39" s="17">
        <f t="shared" si="3"/>
        <v>43.531597249457477</v>
      </c>
      <c r="O39" s="9"/>
      <c r="P39" s="18"/>
    </row>
    <row r="40" spans="1:16" ht="15.75">
      <c r="A40" s="8">
        <v>29</v>
      </c>
      <c r="B40" s="9"/>
      <c r="C40" s="10" t="s">
        <v>94</v>
      </c>
      <c r="D40" s="10" t="s">
        <v>63</v>
      </c>
      <c r="E40" s="10" t="s">
        <v>42</v>
      </c>
      <c r="F40" s="108">
        <v>7</v>
      </c>
      <c r="G40" s="11">
        <v>8</v>
      </c>
      <c r="H40" s="12">
        <v>55.4</v>
      </c>
      <c r="I40" s="13">
        <f t="shared" si="0"/>
        <v>27.617328519855597</v>
      </c>
      <c r="J40" s="14">
        <v>0</v>
      </c>
      <c r="K40" s="13"/>
      <c r="L40" s="15">
        <v>13</v>
      </c>
      <c r="M40" s="16">
        <f t="shared" si="2"/>
        <v>6.5</v>
      </c>
      <c r="N40" s="17">
        <f t="shared" si="3"/>
        <v>34.117328519855597</v>
      </c>
      <c r="O40" s="9"/>
      <c r="P40" s="18"/>
    </row>
    <row r="41" spans="1:16" ht="15.75">
      <c r="A41" s="18">
        <v>30</v>
      </c>
      <c r="B41" s="9"/>
      <c r="C41" s="10" t="s">
        <v>95</v>
      </c>
      <c r="D41" s="10" t="s">
        <v>96</v>
      </c>
      <c r="E41" s="10" t="s">
        <v>97</v>
      </c>
      <c r="F41" s="108">
        <v>150</v>
      </c>
      <c r="G41" s="11">
        <v>8</v>
      </c>
      <c r="H41" s="12">
        <v>0</v>
      </c>
      <c r="I41" s="13"/>
      <c r="J41" s="14">
        <v>0</v>
      </c>
      <c r="K41" s="13"/>
      <c r="L41" s="15">
        <v>16</v>
      </c>
      <c r="M41" s="16">
        <f t="shared" si="2"/>
        <v>8</v>
      </c>
      <c r="N41" s="17">
        <f t="shared" si="3"/>
        <v>8</v>
      </c>
      <c r="O41" s="9"/>
      <c r="P41" s="18"/>
    </row>
    <row r="42" spans="1:16" ht="16.5" thickBot="1">
      <c r="A42" s="8">
        <v>31</v>
      </c>
      <c r="B42" s="9"/>
      <c r="C42" s="21" t="s">
        <v>98</v>
      </c>
      <c r="D42" s="21" t="s">
        <v>81</v>
      </c>
      <c r="E42" s="21" t="s">
        <v>99</v>
      </c>
      <c r="F42" s="110">
        <v>93</v>
      </c>
      <c r="G42" s="11">
        <v>8</v>
      </c>
      <c r="H42" s="12">
        <v>0</v>
      </c>
      <c r="I42" s="13"/>
      <c r="J42" s="14">
        <v>0</v>
      </c>
      <c r="K42" s="13"/>
      <c r="L42" s="15">
        <v>15</v>
      </c>
      <c r="M42" s="16">
        <f t="shared" si="2"/>
        <v>7.5</v>
      </c>
      <c r="N42" s="17">
        <f t="shared" si="3"/>
        <v>7.5</v>
      </c>
      <c r="O42" s="9"/>
      <c r="P42" s="18"/>
    </row>
    <row r="43" spans="1:16">
      <c r="I43" s="22"/>
      <c r="K43" s="23"/>
      <c r="M43" s="23"/>
      <c r="N43" s="24"/>
    </row>
    <row r="44" spans="1:16">
      <c r="A44" t="s">
        <v>100</v>
      </c>
      <c r="E44" t="s">
        <v>101</v>
      </c>
    </row>
    <row r="45" spans="1:16">
      <c r="A45" t="s">
        <v>102</v>
      </c>
      <c r="E45" t="s">
        <v>103</v>
      </c>
    </row>
    <row r="46" spans="1:16">
      <c r="E46" t="s">
        <v>104</v>
      </c>
    </row>
    <row r="47" spans="1:16">
      <c r="E47" t="s">
        <v>105</v>
      </c>
    </row>
    <row r="48" spans="1:16">
      <c r="E48" t="s">
        <v>106</v>
      </c>
    </row>
    <row r="49" spans="5:5">
      <c r="E49" t="s">
        <v>107</v>
      </c>
    </row>
    <row r="50" spans="5:5">
      <c r="E50" t="s">
        <v>108</v>
      </c>
    </row>
    <row r="51" spans="5:5">
      <c r="E51" t="s">
        <v>109</v>
      </c>
    </row>
    <row r="52" spans="5:5">
      <c r="E52" t="s">
        <v>110</v>
      </c>
    </row>
    <row r="53" spans="5:5">
      <c r="E53" t="s">
        <v>111</v>
      </c>
    </row>
    <row r="54" spans="5:5">
      <c r="E54" t="s">
        <v>112</v>
      </c>
    </row>
    <row r="55" spans="5:5">
      <c r="E55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27">
    <cfRule type="duplicateValues" dxfId="12" priority="1"/>
  </conditionalFormatting>
  <conditionalFormatting sqref="C28:C42 C12:C26">
    <cfRule type="duplicateValues" dxfId="11" priority="2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opLeftCell="A4" workbookViewId="0">
      <selection activeCell="O12" sqref="O12:O37"/>
    </sheetView>
  </sheetViews>
  <sheetFormatPr defaultRowHeight="15"/>
  <cols>
    <col min="1" max="1" width="5.125" customWidth="1"/>
    <col min="2" max="2" width="10.25" customWidth="1"/>
    <col min="3" max="3" width="17.75" customWidth="1"/>
    <col min="4" max="4" width="13.875" customWidth="1"/>
    <col min="5" max="5" width="19.125" customWidth="1"/>
    <col min="6" max="6" width="6.75" customWidth="1"/>
    <col min="7" max="7" width="6" customWidth="1"/>
    <col min="8" max="8" width="9.25" customWidth="1"/>
    <col min="9" max="9" width="6" customWidth="1"/>
    <col min="10" max="10" width="11.125" customWidth="1"/>
    <col min="11" max="11" width="11.75" customWidth="1"/>
    <col min="12" max="12" width="9.25" customWidth="1"/>
    <col min="13" max="13" width="8" customWidth="1"/>
    <col min="14" max="14" width="13.25" customWidth="1"/>
    <col min="15" max="15" width="11" customWidth="1"/>
    <col min="16" max="16" width="12" customWidth="1"/>
  </cols>
  <sheetData>
    <row r="1" spans="1:1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>
      <c r="A2" s="209" t="s">
        <v>639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>
      <c r="A3" s="200" t="s">
        <v>2</v>
      </c>
      <c r="B3" s="200"/>
      <c r="C3" s="200"/>
      <c r="D3" s="1"/>
      <c r="E3" s="201" t="s">
        <v>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00" t="s">
        <v>4</v>
      </c>
      <c r="B4" s="200"/>
      <c r="C4" s="200"/>
      <c r="D4" s="200"/>
      <c r="E4" s="201" t="s">
        <v>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>
      <c r="A5" s="200" t="s">
        <v>6</v>
      </c>
      <c r="B5" s="200"/>
      <c r="C5" s="200"/>
      <c r="D5" s="1"/>
      <c r="E5" s="201" t="s">
        <v>7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>
      <c r="A6" s="2" t="s">
        <v>8</v>
      </c>
      <c r="B6" s="2"/>
      <c r="C6" s="2"/>
      <c r="D6" s="2"/>
      <c r="E6" s="202">
        <v>7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3" t="s">
        <v>9</v>
      </c>
      <c r="B7" s="4"/>
      <c r="C7" s="5"/>
      <c r="E7" s="203" t="s">
        <v>163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>
      <c r="A8" s="4" t="s">
        <v>10</v>
      </c>
      <c r="B8" s="4"/>
      <c r="C8" s="4"/>
      <c r="E8" s="204">
        <v>100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>
      <c r="A9" s="205" t="s">
        <v>11</v>
      </c>
      <c r="B9" s="206" t="s">
        <v>12</v>
      </c>
      <c r="C9" s="185" t="s">
        <v>13</v>
      </c>
      <c r="D9" s="185" t="s">
        <v>14</v>
      </c>
      <c r="E9" s="185" t="s">
        <v>15</v>
      </c>
      <c r="F9" s="185" t="s">
        <v>16</v>
      </c>
      <c r="G9" s="185" t="s">
        <v>17</v>
      </c>
      <c r="H9" s="188" t="s">
        <v>18</v>
      </c>
      <c r="I9" s="189"/>
      <c r="J9" s="189"/>
      <c r="K9" s="189"/>
      <c r="L9" s="190" t="s">
        <v>19</v>
      </c>
      <c r="M9" s="191"/>
      <c r="N9" s="194" t="s">
        <v>20</v>
      </c>
      <c r="O9" s="195"/>
      <c r="P9" s="196"/>
    </row>
    <row r="10" spans="1:16">
      <c r="A10" s="205"/>
      <c r="B10" s="206"/>
      <c r="C10" s="186"/>
      <c r="D10" s="186"/>
      <c r="E10" s="186"/>
      <c r="F10" s="186"/>
      <c r="G10" s="186"/>
      <c r="H10" s="198" t="s">
        <v>114</v>
      </c>
      <c r="I10" s="199"/>
      <c r="J10" s="199" t="s">
        <v>164</v>
      </c>
      <c r="K10" s="199"/>
      <c r="L10" s="192"/>
      <c r="M10" s="193"/>
      <c r="N10" s="192"/>
      <c r="O10" s="197"/>
      <c r="P10" s="193"/>
    </row>
    <row r="11" spans="1:16" ht="39" thickBot="1">
      <c r="A11" s="205"/>
      <c r="B11" s="207"/>
      <c r="C11" s="187"/>
      <c r="D11" s="187"/>
      <c r="E11" s="187"/>
      <c r="F11" s="187"/>
      <c r="G11" s="187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>
      <c r="A12" s="8">
        <v>1</v>
      </c>
      <c r="B12" s="9"/>
      <c r="C12" s="29" t="s">
        <v>165</v>
      </c>
      <c r="D12" s="29" t="s">
        <v>166</v>
      </c>
      <c r="E12" s="29" t="s">
        <v>167</v>
      </c>
      <c r="F12" s="29">
        <v>96</v>
      </c>
      <c r="G12" s="11">
        <v>7</v>
      </c>
      <c r="H12" s="14">
        <v>35.909999999999997</v>
      </c>
      <c r="I12" s="30">
        <f t="shared" ref="I12:I24" si="0">40*35.91/H12</f>
        <v>40</v>
      </c>
      <c r="J12" s="14">
        <v>61</v>
      </c>
      <c r="K12" s="13">
        <f t="shared" ref="K12:K30" si="1">40*48/J12</f>
        <v>31.475409836065573</v>
      </c>
      <c r="L12" s="15">
        <v>14</v>
      </c>
      <c r="M12" s="16">
        <f t="shared" ref="M12:M37" si="2">20*L12/40</f>
        <v>7</v>
      </c>
      <c r="N12" s="17">
        <f t="shared" ref="N12:N37" si="3">SUM(M12,,K12,I12)</f>
        <v>78.47540983606558</v>
      </c>
      <c r="O12" s="9"/>
      <c r="P12" s="18"/>
    </row>
    <row r="13" spans="1:16" ht="15.75">
      <c r="A13" s="8">
        <v>2</v>
      </c>
      <c r="B13" s="9"/>
      <c r="C13" s="10" t="s">
        <v>168</v>
      </c>
      <c r="D13" s="10" t="s">
        <v>169</v>
      </c>
      <c r="E13" s="10" t="s">
        <v>170</v>
      </c>
      <c r="F13" s="10">
        <v>118</v>
      </c>
      <c r="G13" s="11">
        <v>7</v>
      </c>
      <c r="H13" s="14">
        <v>40.03</v>
      </c>
      <c r="I13" s="30">
        <f t="shared" si="0"/>
        <v>35.88308768423682</v>
      </c>
      <c r="J13" s="14">
        <v>72</v>
      </c>
      <c r="K13" s="13">
        <f t="shared" si="1"/>
        <v>26.666666666666668</v>
      </c>
      <c r="L13" s="15">
        <v>13</v>
      </c>
      <c r="M13" s="16">
        <f t="shared" si="2"/>
        <v>6.5</v>
      </c>
      <c r="N13" s="17">
        <f t="shared" si="3"/>
        <v>69.049754350903498</v>
      </c>
      <c r="O13" s="9"/>
      <c r="P13" s="18"/>
    </row>
    <row r="14" spans="1:16" ht="15.75">
      <c r="A14" s="8">
        <v>3</v>
      </c>
      <c r="B14" s="9"/>
      <c r="C14" s="10" t="s">
        <v>171</v>
      </c>
      <c r="D14" s="10" t="s">
        <v>172</v>
      </c>
      <c r="E14" s="10" t="s">
        <v>173</v>
      </c>
      <c r="F14" s="10">
        <v>15</v>
      </c>
      <c r="G14" s="11">
        <v>7</v>
      </c>
      <c r="H14" s="14">
        <v>52.37</v>
      </c>
      <c r="I14" s="30">
        <f t="shared" si="0"/>
        <v>27.427916746228757</v>
      </c>
      <c r="J14" s="14">
        <v>60</v>
      </c>
      <c r="K14" s="13">
        <f t="shared" si="1"/>
        <v>32</v>
      </c>
      <c r="L14" s="15">
        <v>16</v>
      </c>
      <c r="M14" s="16">
        <f t="shared" si="2"/>
        <v>8</v>
      </c>
      <c r="N14" s="17">
        <f t="shared" si="3"/>
        <v>67.42791674622876</v>
      </c>
      <c r="O14" s="9"/>
      <c r="P14" s="18"/>
    </row>
    <row r="15" spans="1:16" ht="15.75">
      <c r="A15" s="8">
        <v>4</v>
      </c>
      <c r="B15" s="9"/>
      <c r="C15" s="10" t="s">
        <v>174</v>
      </c>
      <c r="D15" s="10" t="s">
        <v>175</v>
      </c>
      <c r="E15" s="10" t="s">
        <v>173</v>
      </c>
      <c r="F15" s="19">
        <v>55</v>
      </c>
      <c r="G15" s="11">
        <v>7</v>
      </c>
      <c r="H15" s="14">
        <v>47.88</v>
      </c>
      <c r="I15" s="30">
        <f t="shared" si="0"/>
        <v>29.999999999999996</v>
      </c>
      <c r="J15" s="14">
        <v>75</v>
      </c>
      <c r="K15" s="13">
        <f t="shared" si="1"/>
        <v>25.6</v>
      </c>
      <c r="L15" s="15">
        <v>17</v>
      </c>
      <c r="M15" s="16">
        <f t="shared" si="2"/>
        <v>8.5</v>
      </c>
      <c r="N15" s="17">
        <f t="shared" si="3"/>
        <v>64.099999999999994</v>
      </c>
      <c r="O15" s="9"/>
      <c r="P15" s="18"/>
    </row>
    <row r="16" spans="1:16" ht="15.75">
      <c r="A16" s="8">
        <v>5</v>
      </c>
      <c r="B16" s="9"/>
      <c r="C16" s="10" t="s">
        <v>176</v>
      </c>
      <c r="D16" s="10" t="s">
        <v>177</v>
      </c>
      <c r="E16" s="10" t="s">
        <v>167</v>
      </c>
      <c r="F16" s="10">
        <v>118</v>
      </c>
      <c r="G16" s="11">
        <v>7</v>
      </c>
      <c r="H16" s="14">
        <v>46.97</v>
      </c>
      <c r="I16" s="30">
        <f t="shared" si="0"/>
        <v>30.581222056631891</v>
      </c>
      <c r="J16" s="14">
        <v>68</v>
      </c>
      <c r="K16" s="13">
        <f t="shared" si="1"/>
        <v>28.235294117647058</v>
      </c>
      <c r="L16" s="15">
        <v>10</v>
      </c>
      <c r="M16" s="16">
        <f t="shared" si="2"/>
        <v>5</v>
      </c>
      <c r="N16" s="17">
        <f t="shared" si="3"/>
        <v>63.816516174278945</v>
      </c>
      <c r="O16" s="9"/>
      <c r="P16" s="18"/>
    </row>
    <row r="17" spans="1:16" ht="15.75">
      <c r="A17" s="8">
        <v>6</v>
      </c>
      <c r="B17" s="9"/>
      <c r="C17" s="10" t="s">
        <v>178</v>
      </c>
      <c r="D17" s="10" t="s">
        <v>177</v>
      </c>
      <c r="E17" s="10" t="s">
        <v>179</v>
      </c>
      <c r="F17" s="10">
        <v>138</v>
      </c>
      <c r="G17" s="11">
        <v>7</v>
      </c>
      <c r="H17" s="14">
        <v>49.6</v>
      </c>
      <c r="I17" s="30">
        <f t="shared" si="0"/>
        <v>28.959677419354836</v>
      </c>
      <c r="J17" s="14">
        <v>70</v>
      </c>
      <c r="K17" s="13">
        <f t="shared" si="1"/>
        <v>27.428571428571427</v>
      </c>
      <c r="L17" s="15">
        <v>13</v>
      </c>
      <c r="M17" s="16">
        <f t="shared" si="2"/>
        <v>6.5</v>
      </c>
      <c r="N17" s="17">
        <f t="shared" si="3"/>
        <v>62.888248847926263</v>
      </c>
      <c r="O17" s="9"/>
      <c r="P17" s="18"/>
    </row>
    <row r="18" spans="1:16" ht="15.75">
      <c r="A18" s="8">
        <v>7</v>
      </c>
      <c r="B18" s="9"/>
      <c r="C18" s="10" t="s">
        <v>180</v>
      </c>
      <c r="D18" s="10" t="s">
        <v>181</v>
      </c>
      <c r="E18" s="10" t="s">
        <v>182</v>
      </c>
      <c r="F18" s="10">
        <v>145</v>
      </c>
      <c r="G18" s="11">
        <v>7</v>
      </c>
      <c r="H18" s="14">
        <v>48.94</v>
      </c>
      <c r="I18" s="30">
        <f t="shared" si="0"/>
        <v>29.350224765018389</v>
      </c>
      <c r="J18" s="14">
        <v>83</v>
      </c>
      <c r="K18" s="13">
        <f t="shared" si="1"/>
        <v>23.132530120481928</v>
      </c>
      <c r="L18" s="15">
        <v>19</v>
      </c>
      <c r="M18" s="16">
        <f t="shared" si="2"/>
        <v>9.5</v>
      </c>
      <c r="N18" s="17">
        <f t="shared" si="3"/>
        <v>61.98275488550032</v>
      </c>
      <c r="O18" s="9"/>
      <c r="P18" s="18"/>
    </row>
    <row r="19" spans="1:16" ht="15.75">
      <c r="A19" s="8">
        <v>8</v>
      </c>
      <c r="B19" s="9"/>
      <c r="C19" s="10" t="s">
        <v>183</v>
      </c>
      <c r="D19" s="10" t="s">
        <v>184</v>
      </c>
      <c r="E19" s="10" t="s">
        <v>185</v>
      </c>
      <c r="F19" s="10">
        <v>62</v>
      </c>
      <c r="G19" s="11">
        <v>7</v>
      </c>
      <c r="H19" s="14">
        <v>44.97</v>
      </c>
      <c r="I19" s="30">
        <f t="shared" si="0"/>
        <v>31.941294196130752</v>
      </c>
      <c r="J19" s="14">
        <v>75</v>
      </c>
      <c r="K19" s="13">
        <f t="shared" si="1"/>
        <v>25.6</v>
      </c>
      <c r="L19" s="15">
        <v>6</v>
      </c>
      <c r="M19" s="16">
        <f t="shared" si="2"/>
        <v>3</v>
      </c>
      <c r="N19" s="17">
        <f t="shared" si="3"/>
        <v>60.54129419613075</v>
      </c>
      <c r="O19" s="9"/>
      <c r="P19" s="18"/>
    </row>
    <row r="20" spans="1:16" ht="15.75">
      <c r="A20" s="8">
        <v>9</v>
      </c>
      <c r="B20" s="9"/>
      <c r="C20" s="10" t="s">
        <v>186</v>
      </c>
      <c r="D20" s="10" t="s">
        <v>187</v>
      </c>
      <c r="E20" s="10" t="s">
        <v>188</v>
      </c>
      <c r="F20" s="10">
        <v>118</v>
      </c>
      <c r="G20" s="11">
        <v>7</v>
      </c>
      <c r="H20" s="12">
        <v>44.69</v>
      </c>
      <c r="I20" s="30">
        <f t="shared" si="0"/>
        <v>32.141418661893042</v>
      </c>
      <c r="J20" s="18">
        <v>89</v>
      </c>
      <c r="K20" s="13">
        <f t="shared" si="1"/>
        <v>21.573033707865168</v>
      </c>
      <c r="L20" s="18">
        <v>13</v>
      </c>
      <c r="M20" s="16">
        <f t="shared" si="2"/>
        <v>6.5</v>
      </c>
      <c r="N20" s="17">
        <f t="shared" si="3"/>
        <v>60.214452369758206</v>
      </c>
      <c r="O20" s="9"/>
      <c r="P20" s="18"/>
    </row>
    <row r="21" spans="1:16" ht="15.75">
      <c r="A21" s="8">
        <v>10</v>
      </c>
      <c r="B21" s="9"/>
      <c r="C21" s="10" t="s">
        <v>189</v>
      </c>
      <c r="D21" s="10" t="s">
        <v>190</v>
      </c>
      <c r="E21" s="10" t="s">
        <v>191</v>
      </c>
      <c r="F21" s="10">
        <v>146</v>
      </c>
      <c r="G21" s="11">
        <v>7</v>
      </c>
      <c r="H21" s="14">
        <v>56.88</v>
      </c>
      <c r="I21" s="30">
        <f t="shared" si="0"/>
        <v>25.253164556962023</v>
      </c>
      <c r="J21" s="14">
        <v>85</v>
      </c>
      <c r="K21" s="13">
        <f t="shared" si="1"/>
        <v>22.588235294117649</v>
      </c>
      <c r="L21" s="15">
        <v>22</v>
      </c>
      <c r="M21" s="16">
        <f t="shared" si="2"/>
        <v>11</v>
      </c>
      <c r="N21" s="17">
        <f t="shared" si="3"/>
        <v>58.841399851079672</v>
      </c>
      <c r="O21" s="9"/>
      <c r="P21" s="18"/>
    </row>
    <row r="22" spans="1:16" ht="15.75">
      <c r="A22" s="8">
        <v>11</v>
      </c>
      <c r="B22" s="9"/>
      <c r="C22" s="10" t="s">
        <v>192</v>
      </c>
      <c r="D22" s="10" t="s">
        <v>193</v>
      </c>
      <c r="E22" s="10" t="s">
        <v>179</v>
      </c>
      <c r="F22" s="10">
        <v>34</v>
      </c>
      <c r="G22" s="11">
        <v>7</v>
      </c>
      <c r="H22" s="14">
        <v>72.62</v>
      </c>
      <c r="I22" s="30">
        <f t="shared" si="0"/>
        <v>19.779675020655464</v>
      </c>
      <c r="J22" s="14">
        <v>70</v>
      </c>
      <c r="K22" s="13">
        <f t="shared" si="1"/>
        <v>27.428571428571427</v>
      </c>
      <c r="L22" s="15">
        <v>12</v>
      </c>
      <c r="M22" s="16">
        <f t="shared" si="2"/>
        <v>6</v>
      </c>
      <c r="N22" s="17">
        <f t="shared" si="3"/>
        <v>53.208246449226891</v>
      </c>
      <c r="O22" s="9"/>
      <c r="P22" s="18"/>
    </row>
    <row r="23" spans="1:16" ht="15.75">
      <c r="A23" s="8">
        <v>12</v>
      </c>
      <c r="B23" s="9"/>
      <c r="C23" s="10" t="s">
        <v>194</v>
      </c>
      <c r="D23" s="10" t="s">
        <v>195</v>
      </c>
      <c r="E23" s="10" t="s">
        <v>188</v>
      </c>
      <c r="F23" s="10">
        <v>34</v>
      </c>
      <c r="G23" s="11">
        <v>7</v>
      </c>
      <c r="H23" s="14">
        <v>78.31</v>
      </c>
      <c r="I23" s="30">
        <f t="shared" si="0"/>
        <v>18.34248499553058</v>
      </c>
      <c r="J23" s="14">
        <v>70</v>
      </c>
      <c r="K23" s="13">
        <f t="shared" si="1"/>
        <v>27.428571428571427</v>
      </c>
      <c r="L23" s="15">
        <v>14</v>
      </c>
      <c r="M23" s="16">
        <f t="shared" si="2"/>
        <v>7</v>
      </c>
      <c r="N23" s="17">
        <f t="shared" si="3"/>
        <v>52.771056424102014</v>
      </c>
      <c r="O23" s="9"/>
      <c r="P23" s="18"/>
    </row>
    <row r="24" spans="1:16" ht="15.75">
      <c r="A24" s="8">
        <v>13</v>
      </c>
      <c r="B24" s="9"/>
      <c r="C24" s="26" t="s">
        <v>196</v>
      </c>
      <c r="D24" s="26" t="s">
        <v>195</v>
      </c>
      <c r="E24" s="26" t="s">
        <v>197</v>
      </c>
      <c r="F24" s="26">
        <v>23</v>
      </c>
      <c r="G24" s="11">
        <v>7</v>
      </c>
      <c r="H24" s="14">
        <v>61.22</v>
      </c>
      <c r="I24" s="30">
        <f t="shared" si="0"/>
        <v>23.462920614178373</v>
      </c>
      <c r="J24" s="14">
        <v>82</v>
      </c>
      <c r="K24" s="13">
        <f t="shared" si="1"/>
        <v>23.414634146341463</v>
      </c>
      <c r="L24" s="15">
        <v>10</v>
      </c>
      <c r="M24" s="16">
        <f t="shared" si="2"/>
        <v>5</v>
      </c>
      <c r="N24" s="17">
        <f t="shared" si="3"/>
        <v>51.877554760519835</v>
      </c>
      <c r="O24" s="9"/>
      <c r="P24" s="18"/>
    </row>
    <row r="25" spans="1:16" ht="15.75">
      <c r="A25" s="8">
        <v>14</v>
      </c>
      <c r="B25" s="9"/>
      <c r="C25" s="10" t="s">
        <v>198</v>
      </c>
      <c r="D25" s="10" t="s">
        <v>199</v>
      </c>
      <c r="E25" s="10" t="s">
        <v>191</v>
      </c>
      <c r="F25" s="10">
        <v>115</v>
      </c>
      <c r="G25" s="11">
        <v>7</v>
      </c>
      <c r="H25" s="14"/>
      <c r="I25" s="30"/>
      <c r="J25" s="14">
        <v>48</v>
      </c>
      <c r="K25" s="13">
        <f t="shared" si="1"/>
        <v>40</v>
      </c>
      <c r="L25" s="15">
        <v>19</v>
      </c>
      <c r="M25" s="16">
        <f t="shared" si="2"/>
        <v>9.5</v>
      </c>
      <c r="N25" s="17">
        <f t="shared" si="3"/>
        <v>49.5</v>
      </c>
      <c r="O25" s="9"/>
      <c r="P25" s="18"/>
    </row>
    <row r="26" spans="1:16" ht="15.75">
      <c r="A26" s="8">
        <v>15</v>
      </c>
      <c r="B26" s="9"/>
      <c r="C26" s="26" t="s">
        <v>200</v>
      </c>
      <c r="D26" s="26" t="s">
        <v>201</v>
      </c>
      <c r="E26" s="26" t="s">
        <v>185</v>
      </c>
      <c r="F26" s="26">
        <v>23</v>
      </c>
      <c r="G26" s="11">
        <v>7</v>
      </c>
      <c r="H26" s="14">
        <v>78.03</v>
      </c>
      <c r="I26" s="30">
        <f>40*35.91/H26</f>
        <v>18.408304498269896</v>
      </c>
      <c r="J26" s="14">
        <v>83</v>
      </c>
      <c r="K26" s="13">
        <f t="shared" si="1"/>
        <v>23.132530120481928</v>
      </c>
      <c r="L26" s="15">
        <v>8</v>
      </c>
      <c r="M26" s="16">
        <f t="shared" si="2"/>
        <v>4</v>
      </c>
      <c r="N26" s="17">
        <f t="shared" si="3"/>
        <v>45.540834618751823</v>
      </c>
      <c r="O26" s="9"/>
      <c r="P26" s="18"/>
    </row>
    <row r="27" spans="1:16" ht="15.75">
      <c r="A27" s="8">
        <v>16</v>
      </c>
      <c r="B27" s="9"/>
      <c r="C27" s="10" t="s">
        <v>202</v>
      </c>
      <c r="D27" s="10" t="s">
        <v>203</v>
      </c>
      <c r="E27" s="10" t="s">
        <v>167</v>
      </c>
      <c r="F27" s="10">
        <v>145</v>
      </c>
      <c r="G27" s="11">
        <v>7</v>
      </c>
      <c r="H27" s="14">
        <v>65.28</v>
      </c>
      <c r="I27" s="30">
        <f>40*35.91/H27</f>
        <v>22.003676470588232</v>
      </c>
      <c r="J27" s="14">
        <v>113</v>
      </c>
      <c r="K27" s="13">
        <f t="shared" si="1"/>
        <v>16.991150442477878</v>
      </c>
      <c r="L27" s="15">
        <v>11</v>
      </c>
      <c r="M27" s="16">
        <f t="shared" si="2"/>
        <v>5.5</v>
      </c>
      <c r="N27" s="17">
        <f t="shared" si="3"/>
        <v>44.494826913066106</v>
      </c>
      <c r="O27" s="9"/>
      <c r="P27" s="18"/>
    </row>
    <row r="28" spans="1:16" ht="15.75">
      <c r="A28" s="8">
        <v>17</v>
      </c>
      <c r="B28" s="9"/>
      <c r="C28" s="10" t="s">
        <v>204</v>
      </c>
      <c r="D28" s="10" t="s">
        <v>205</v>
      </c>
      <c r="E28" s="10" t="s">
        <v>191</v>
      </c>
      <c r="F28" s="10">
        <v>115</v>
      </c>
      <c r="G28" s="11">
        <v>7</v>
      </c>
      <c r="H28" s="14"/>
      <c r="I28" s="30"/>
      <c r="J28" s="14">
        <v>71</v>
      </c>
      <c r="K28" s="13">
        <f t="shared" si="1"/>
        <v>27.04225352112676</v>
      </c>
      <c r="L28" s="15">
        <v>20</v>
      </c>
      <c r="M28" s="16">
        <f t="shared" si="2"/>
        <v>10</v>
      </c>
      <c r="N28" s="17">
        <f t="shared" si="3"/>
        <v>37.04225352112676</v>
      </c>
      <c r="O28" s="9"/>
      <c r="P28" s="18"/>
    </row>
    <row r="29" spans="1:16" ht="15.75">
      <c r="A29" s="8">
        <v>18</v>
      </c>
      <c r="B29" s="9"/>
      <c r="C29" s="10" t="s">
        <v>206</v>
      </c>
      <c r="D29" s="10" t="s">
        <v>207</v>
      </c>
      <c r="E29" s="10" t="s">
        <v>208</v>
      </c>
      <c r="F29" s="10">
        <v>115</v>
      </c>
      <c r="G29" s="11">
        <v>7</v>
      </c>
      <c r="H29" s="14"/>
      <c r="I29" s="30"/>
      <c r="J29" s="14">
        <v>63</v>
      </c>
      <c r="K29" s="13">
        <f t="shared" si="1"/>
        <v>30.476190476190474</v>
      </c>
      <c r="L29" s="15">
        <v>12</v>
      </c>
      <c r="M29" s="16">
        <f t="shared" si="2"/>
        <v>6</v>
      </c>
      <c r="N29" s="17">
        <f t="shared" si="3"/>
        <v>36.476190476190474</v>
      </c>
      <c r="O29" s="9"/>
      <c r="P29" s="18"/>
    </row>
    <row r="30" spans="1:16" ht="15.75">
      <c r="A30" s="8">
        <v>19</v>
      </c>
      <c r="B30" s="9"/>
      <c r="C30" s="10" t="s">
        <v>209</v>
      </c>
      <c r="D30" s="10" t="s">
        <v>210</v>
      </c>
      <c r="E30" s="10" t="s">
        <v>211</v>
      </c>
      <c r="F30" s="10">
        <v>112</v>
      </c>
      <c r="G30" s="11">
        <v>7</v>
      </c>
      <c r="H30" s="14"/>
      <c r="I30" s="30"/>
      <c r="J30" s="14">
        <v>93</v>
      </c>
      <c r="K30" s="13">
        <f t="shared" si="1"/>
        <v>20.64516129032258</v>
      </c>
      <c r="L30" s="15">
        <v>11</v>
      </c>
      <c r="M30" s="16">
        <f t="shared" si="2"/>
        <v>5.5</v>
      </c>
      <c r="N30" s="17">
        <f t="shared" si="3"/>
        <v>26.14516129032258</v>
      </c>
      <c r="O30" s="9"/>
      <c r="P30" s="18"/>
    </row>
    <row r="31" spans="1:16" ht="15.75">
      <c r="A31" s="8">
        <v>20</v>
      </c>
      <c r="B31" s="9"/>
      <c r="C31" s="10" t="s">
        <v>212</v>
      </c>
      <c r="D31" s="10" t="s">
        <v>213</v>
      </c>
      <c r="E31" s="10" t="s">
        <v>185</v>
      </c>
      <c r="F31" s="10">
        <v>84</v>
      </c>
      <c r="G31" s="11">
        <v>7</v>
      </c>
      <c r="H31" s="14"/>
      <c r="I31" s="30"/>
      <c r="J31" s="14"/>
      <c r="K31" s="13"/>
      <c r="L31" s="15">
        <v>21</v>
      </c>
      <c r="M31" s="16">
        <f t="shared" si="2"/>
        <v>10.5</v>
      </c>
      <c r="N31" s="17">
        <f t="shared" si="3"/>
        <v>10.5</v>
      </c>
      <c r="O31" s="9"/>
      <c r="P31" s="18"/>
    </row>
    <row r="32" spans="1:16" ht="15.75">
      <c r="A32" s="8">
        <v>21</v>
      </c>
      <c r="B32" s="20"/>
      <c r="C32" s="10" t="s">
        <v>214</v>
      </c>
      <c r="D32" s="10" t="s">
        <v>195</v>
      </c>
      <c r="E32" s="10" t="s">
        <v>188</v>
      </c>
      <c r="F32" s="10">
        <v>84</v>
      </c>
      <c r="G32" s="11">
        <v>7</v>
      </c>
      <c r="H32" s="12"/>
      <c r="I32" s="30"/>
      <c r="J32" s="12"/>
      <c r="K32" s="13"/>
      <c r="L32" s="12">
        <v>14.5</v>
      </c>
      <c r="M32" s="16">
        <f t="shared" si="2"/>
        <v>7.25</v>
      </c>
      <c r="N32" s="17">
        <f t="shared" si="3"/>
        <v>7.25</v>
      </c>
      <c r="O32" s="9"/>
      <c r="P32" s="18"/>
    </row>
    <row r="33" spans="1:16" ht="15.75">
      <c r="A33" s="8">
        <v>22</v>
      </c>
      <c r="B33" s="9"/>
      <c r="C33" s="10" t="s">
        <v>215</v>
      </c>
      <c r="D33" s="10" t="s">
        <v>216</v>
      </c>
      <c r="E33" s="10" t="s">
        <v>191</v>
      </c>
      <c r="F33" s="10">
        <v>84</v>
      </c>
      <c r="G33" s="11">
        <v>7</v>
      </c>
      <c r="H33" s="14"/>
      <c r="I33" s="30"/>
      <c r="J33" s="14"/>
      <c r="K33" s="13"/>
      <c r="L33" s="15">
        <v>14</v>
      </c>
      <c r="M33" s="16">
        <f t="shared" si="2"/>
        <v>7</v>
      </c>
      <c r="N33" s="17">
        <f t="shared" si="3"/>
        <v>7</v>
      </c>
      <c r="O33" s="9"/>
      <c r="P33" s="18"/>
    </row>
    <row r="34" spans="1:16" ht="15.75">
      <c r="A34" s="8">
        <v>23</v>
      </c>
      <c r="B34" s="9"/>
      <c r="C34" s="10" t="s">
        <v>217</v>
      </c>
      <c r="D34" s="10" t="s">
        <v>190</v>
      </c>
      <c r="E34" s="10" t="s">
        <v>167</v>
      </c>
      <c r="F34" s="10">
        <v>84</v>
      </c>
      <c r="G34" s="11">
        <v>7</v>
      </c>
      <c r="H34" s="14"/>
      <c r="I34" s="30"/>
      <c r="J34" s="14"/>
      <c r="K34" s="13"/>
      <c r="L34" s="15">
        <v>14</v>
      </c>
      <c r="M34" s="16">
        <f t="shared" si="2"/>
        <v>7</v>
      </c>
      <c r="N34" s="17">
        <f t="shared" si="3"/>
        <v>7</v>
      </c>
      <c r="O34" s="9"/>
      <c r="P34" s="18"/>
    </row>
    <row r="35" spans="1:16" ht="15.75">
      <c r="A35" s="8">
        <v>24</v>
      </c>
      <c r="B35" s="9"/>
      <c r="C35" s="10" t="s">
        <v>218</v>
      </c>
      <c r="D35" s="10" t="s">
        <v>195</v>
      </c>
      <c r="E35" s="10" t="s">
        <v>219</v>
      </c>
      <c r="F35" s="10">
        <v>84</v>
      </c>
      <c r="G35" s="11">
        <v>7</v>
      </c>
      <c r="H35" s="14"/>
      <c r="I35" s="30"/>
      <c r="J35" s="14"/>
      <c r="K35" s="13"/>
      <c r="L35" s="15">
        <v>11</v>
      </c>
      <c r="M35" s="16">
        <f t="shared" si="2"/>
        <v>5.5</v>
      </c>
      <c r="N35" s="17">
        <f t="shared" si="3"/>
        <v>5.5</v>
      </c>
      <c r="O35" s="9"/>
      <c r="P35" s="18"/>
    </row>
    <row r="36" spans="1:16" ht="15.75">
      <c r="A36" s="8">
        <v>25</v>
      </c>
      <c r="B36" s="9"/>
      <c r="C36" s="10" t="s">
        <v>220</v>
      </c>
      <c r="D36" s="10" t="s">
        <v>177</v>
      </c>
      <c r="E36" s="10" t="s">
        <v>221</v>
      </c>
      <c r="F36" s="10">
        <v>93</v>
      </c>
      <c r="G36" s="11">
        <v>7</v>
      </c>
      <c r="H36" s="14"/>
      <c r="I36" s="30"/>
      <c r="J36" s="14"/>
      <c r="K36" s="13"/>
      <c r="L36" s="15">
        <v>10</v>
      </c>
      <c r="M36" s="16">
        <f t="shared" si="2"/>
        <v>5</v>
      </c>
      <c r="N36" s="17">
        <f t="shared" si="3"/>
        <v>5</v>
      </c>
      <c r="O36" s="9"/>
      <c r="P36" s="18"/>
    </row>
    <row r="37" spans="1:16" ht="15.75">
      <c r="A37" s="8">
        <v>26</v>
      </c>
      <c r="B37" s="9"/>
      <c r="C37" s="10" t="s">
        <v>222</v>
      </c>
      <c r="D37" s="10" t="s">
        <v>223</v>
      </c>
      <c r="E37" s="10" t="s">
        <v>224</v>
      </c>
      <c r="F37" s="10">
        <v>84</v>
      </c>
      <c r="G37" s="11">
        <v>7</v>
      </c>
      <c r="H37" s="14"/>
      <c r="I37" s="30"/>
      <c r="J37" s="14"/>
      <c r="K37" s="13"/>
      <c r="L37" s="15">
        <v>10</v>
      </c>
      <c r="M37" s="16">
        <f t="shared" si="2"/>
        <v>5</v>
      </c>
      <c r="N37" s="17">
        <f t="shared" si="3"/>
        <v>5</v>
      </c>
      <c r="O37" s="9"/>
      <c r="P37" s="18"/>
    </row>
    <row r="38" spans="1:16">
      <c r="A38" s="31"/>
      <c r="B38" s="32"/>
      <c r="C38" s="32"/>
      <c r="D38" s="32"/>
      <c r="E38" s="32"/>
      <c r="F38" s="32"/>
      <c r="G38" s="32"/>
      <c r="H38" s="32"/>
      <c r="I38" s="33"/>
      <c r="J38" s="32"/>
      <c r="K38" s="34"/>
      <c r="L38" s="32"/>
      <c r="M38" s="35"/>
      <c r="N38" s="36"/>
      <c r="O38" s="32"/>
      <c r="P38" s="32"/>
    </row>
    <row r="39" spans="1:16">
      <c r="A39" t="s">
        <v>100</v>
      </c>
      <c r="E39" t="s">
        <v>101</v>
      </c>
    </row>
    <row r="40" spans="1:16">
      <c r="A40" t="s">
        <v>102</v>
      </c>
      <c r="E40" t="s">
        <v>103</v>
      </c>
    </row>
    <row r="41" spans="1:16">
      <c r="E41" t="s">
        <v>104</v>
      </c>
    </row>
    <row r="42" spans="1:16">
      <c r="E42" t="s">
        <v>105</v>
      </c>
    </row>
    <row r="43" spans="1:16">
      <c r="E43" t="s">
        <v>106</v>
      </c>
    </row>
    <row r="44" spans="1:16">
      <c r="E44" t="s">
        <v>107</v>
      </c>
    </row>
    <row r="45" spans="1:16">
      <c r="E45" t="s">
        <v>108</v>
      </c>
    </row>
    <row r="46" spans="1:16">
      <c r="E46" t="s">
        <v>109</v>
      </c>
    </row>
    <row r="47" spans="1:16">
      <c r="E47" t="s">
        <v>110</v>
      </c>
    </row>
    <row r="48" spans="1:16">
      <c r="E48" t="s">
        <v>111</v>
      </c>
    </row>
    <row r="49" spans="5:5">
      <c r="E49" t="s">
        <v>112</v>
      </c>
    </row>
    <row r="50" spans="5:5">
      <c r="E50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20:C21">
    <cfRule type="duplicateValues" dxfId="10" priority="1"/>
  </conditionalFormatting>
  <conditionalFormatting sqref="C22:C37 C12:C19">
    <cfRule type="duplicateValues" dxfId="9" priority="2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O12" sqref="O12:O46"/>
    </sheetView>
  </sheetViews>
  <sheetFormatPr defaultRowHeight="15"/>
  <cols>
    <col min="1" max="1" width="5.125" customWidth="1"/>
    <col min="2" max="2" width="10.25" customWidth="1"/>
    <col min="3" max="3" width="14.25" customWidth="1"/>
    <col min="4" max="4" width="11.25" customWidth="1"/>
    <col min="5" max="5" width="17.125" customWidth="1"/>
    <col min="6" max="6" width="22.875" customWidth="1"/>
    <col min="7" max="7" width="8.375" customWidth="1"/>
    <col min="8" max="8" width="9.25" customWidth="1"/>
    <col min="9" max="9" width="6" customWidth="1"/>
    <col min="10" max="10" width="9.375" customWidth="1"/>
    <col min="11" max="11" width="8.25" customWidth="1"/>
    <col min="12" max="12" width="9.625" customWidth="1"/>
    <col min="13" max="13" width="6.125" customWidth="1"/>
    <col min="14" max="14" width="9.125" customWidth="1"/>
    <col min="15" max="15" width="6.625" customWidth="1"/>
    <col min="16" max="16" width="12.125" customWidth="1"/>
  </cols>
  <sheetData>
    <row r="1" spans="1:1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>
      <c r="A3" s="200" t="s">
        <v>2</v>
      </c>
      <c r="B3" s="200"/>
      <c r="C3" s="200"/>
      <c r="D3" s="1"/>
      <c r="E3" s="201" t="s">
        <v>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00" t="s">
        <v>4</v>
      </c>
      <c r="B4" s="200"/>
      <c r="C4" s="200"/>
      <c r="D4" s="200"/>
      <c r="E4" s="201" t="s">
        <v>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>
      <c r="A5" s="200" t="s">
        <v>6</v>
      </c>
      <c r="B5" s="200"/>
      <c r="C5" s="200"/>
      <c r="D5" s="1"/>
      <c r="E5" s="201" t="s">
        <v>7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>
      <c r="A6" s="2" t="s">
        <v>8</v>
      </c>
      <c r="B6" s="2"/>
      <c r="C6" s="2"/>
      <c r="D6" s="2"/>
      <c r="E6" s="202">
        <v>8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3" t="s">
        <v>9</v>
      </c>
      <c r="B7" s="4"/>
      <c r="C7" s="5"/>
      <c r="E7" s="203" t="s">
        <v>163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>
      <c r="A8" s="4" t="s">
        <v>10</v>
      </c>
      <c r="B8" s="4"/>
      <c r="C8" s="4"/>
      <c r="E8" s="204">
        <v>100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>
      <c r="A9" s="205" t="s">
        <v>11</v>
      </c>
      <c r="B9" s="206" t="s">
        <v>12</v>
      </c>
      <c r="C9" s="185" t="s">
        <v>13</v>
      </c>
      <c r="D9" s="185" t="s">
        <v>14</v>
      </c>
      <c r="E9" s="185" t="s">
        <v>15</v>
      </c>
      <c r="F9" s="185" t="s">
        <v>16</v>
      </c>
      <c r="G9" s="185" t="s">
        <v>17</v>
      </c>
      <c r="H9" s="188" t="s">
        <v>18</v>
      </c>
      <c r="I9" s="189"/>
      <c r="J9" s="189"/>
      <c r="K9" s="189"/>
      <c r="L9" s="190" t="s">
        <v>19</v>
      </c>
      <c r="M9" s="191"/>
      <c r="N9" s="194" t="s">
        <v>20</v>
      </c>
      <c r="O9" s="195"/>
      <c r="P9" s="196"/>
    </row>
    <row r="10" spans="1:16" ht="24.75" customHeight="1">
      <c r="A10" s="205"/>
      <c r="B10" s="206"/>
      <c r="C10" s="186"/>
      <c r="D10" s="186"/>
      <c r="E10" s="186"/>
      <c r="F10" s="186"/>
      <c r="G10" s="186"/>
      <c r="H10" s="198" t="s">
        <v>114</v>
      </c>
      <c r="I10" s="199"/>
      <c r="J10" s="199" t="s">
        <v>164</v>
      </c>
      <c r="K10" s="199"/>
      <c r="L10" s="192"/>
      <c r="M10" s="193"/>
      <c r="N10" s="192"/>
      <c r="O10" s="197"/>
      <c r="P10" s="193"/>
    </row>
    <row r="11" spans="1:16" ht="38.25">
      <c r="A11" s="205"/>
      <c r="B11" s="207"/>
      <c r="C11" s="187"/>
      <c r="D11" s="187"/>
      <c r="E11" s="187"/>
      <c r="F11" s="187"/>
      <c r="G11" s="187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>
      <c r="A12" s="8">
        <v>1</v>
      </c>
      <c r="B12" s="9" t="s">
        <v>225</v>
      </c>
      <c r="C12" s="10" t="s">
        <v>226</v>
      </c>
      <c r="D12" s="10" t="s">
        <v>227</v>
      </c>
      <c r="E12" s="10" t="s">
        <v>228</v>
      </c>
      <c r="F12" s="10">
        <v>162</v>
      </c>
      <c r="G12" s="11">
        <v>8</v>
      </c>
      <c r="H12" s="14">
        <v>39.69</v>
      </c>
      <c r="I12" s="30">
        <f t="shared" ref="I12:I43" si="0">40*33.53/H12</f>
        <v>33.791887125220462</v>
      </c>
      <c r="J12" s="14">
        <v>52</v>
      </c>
      <c r="K12" s="13">
        <f t="shared" ref="K12:K43" si="1">40*51/J12</f>
        <v>39.230769230769234</v>
      </c>
      <c r="L12" s="15">
        <v>20</v>
      </c>
      <c r="M12" s="16">
        <f t="shared" ref="M12:M46" si="2">20*L12/40</f>
        <v>10</v>
      </c>
      <c r="N12" s="17">
        <f t="shared" ref="N12:N46" si="3">SUM(M12,,K12,I12)</f>
        <v>83.022656355989696</v>
      </c>
      <c r="O12" s="9"/>
      <c r="P12" s="18"/>
    </row>
    <row r="13" spans="1:16" ht="15.75">
      <c r="A13" s="8">
        <v>2</v>
      </c>
      <c r="B13" s="9" t="s">
        <v>229</v>
      </c>
      <c r="C13" s="10" t="s">
        <v>230</v>
      </c>
      <c r="D13" s="10" t="s">
        <v>231</v>
      </c>
      <c r="E13" s="10" t="s">
        <v>185</v>
      </c>
      <c r="F13" s="10" t="s">
        <v>232</v>
      </c>
      <c r="G13" s="11">
        <v>8</v>
      </c>
      <c r="H13" s="14">
        <v>33.53</v>
      </c>
      <c r="I13" s="30">
        <f t="shared" si="0"/>
        <v>40</v>
      </c>
      <c r="J13" s="14">
        <v>56</v>
      </c>
      <c r="K13" s="13">
        <f t="shared" si="1"/>
        <v>36.428571428571431</v>
      </c>
      <c r="L13" s="15">
        <v>11</v>
      </c>
      <c r="M13" s="16">
        <f t="shared" si="2"/>
        <v>5.5</v>
      </c>
      <c r="N13" s="17">
        <f t="shared" si="3"/>
        <v>81.928571428571431</v>
      </c>
      <c r="O13" s="9"/>
      <c r="P13" s="18"/>
    </row>
    <row r="14" spans="1:16" ht="15.75">
      <c r="A14" s="8">
        <v>3</v>
      </c>
      <c r="B14" s="9" t="s">
        <v>233</v>
      </c>
      <c r="C14" s="37" t="s">
        <v>234</v>
      </c>
      <c r="D14" s="10" t="s">
        <v>201</v>
      </c>
      <c r="E14" s="10" t="s">
        <v>173</v>
      </c>
      <c r="F14" s="10">
        <v>147</v>
      </c>
      <c r="G14" s="11">
        <v>8</v>
      </c>
      <c r="H14" s="14">
        <v>37.590000000000003</v>
      </c>
      <c r="I14" s="30">
        <f t="shared" si="0"/>
        <v>35.679702048417127</v>
      </c>
      <c r="J14" s="14">
        <v>58</v>
      </c>
      <c r="K14" s="13">
        <f t="shared" si="1"/>
        <v>35.172413793103445</v>
      </c>
      <c r="L14" s="15">
        <v>20</v>
      </c>
      <c r="M14" s="16">
        <f t="shared" si="2"/>
        <v>10</v>
      </c>
      <c r="N14" s="17">
        <f t="shared" si="3"/>
        <v>80.852115841520572</v>
      </c>
      <c r="O14" s="9"/>
      <c r="P14" s="18"/>
    </row>
    <row r="15" spans="1:16" ht="15.75">
      <c r="A15" s="8">
        <v>4</v>
      </c>
      <c r="B15" s="9" t="s">
        <v>235</v>
      </c>
      <c r="C15" s="26" t="s">
        <v>236</v>
      </c>
      <c r="D15" s="10" t="s">
        <v>237</v>
      </c>
      <c r="E15" s="10" t="s">
        <v>224</v>
      </c>
      <c r="F15" s="10">
        <v>123</v>
      </c>
      <c r="G15" s="11">
        <v>8</v>
      </c>
      <c r="H15" s="14">
        <v>34.72</v>
      </c>
      <c r="I15" s="30">
        <f t="shared" si="0"/>
        <v>38.62903225806452</v>
      </c>
      <c r="J15" s="14">
        <v>60</v>
      </c>
      <c r="K15" s="13">
        <f t="shared" si="1"/>
        <v>34</v>
      </c>
      <c r="L15" s="15">
        <v>15</v>
      </c>
      <c r="M15" s="16">
        <f t="shared" si="2"/>
        <v>7.5</v>
      </c>
      <c r="N15" s="17">
        <f t="shared" si="3"/>
        <v>80.129032258064512</v>
      </c>
      <c r="O15" s="9"/>
      <c r="P15" s="18"/>
    </row>
    <row r="16" spans="1:16" ht="15.75">
      <c r="A16" s="8">
        <v>5</v>
      </c>
      <c r="B16" s="9" t="s">
        <v>238</v>
      </c>
      <c r="C16" s="10" t="s">
        <v>239</v>
      </c>
      <c r="D16" s="10" t="s">
        <v>190</v>
      </c>
      <c r="E16" s="10" t="s">
        <v>240</v>
      </c>
      <c r="F16" s="10">
        <v>133</v>
      </c>
      <c r="G16" s="11">
        <v>8</v>
      </c>
      <c r="H16" s="14">
        <v>41.96</v>
      </c>
      <c r="I16" s="30">
        <f t="shared" si="0"/>
        <v>31.963775023832223</v>
      </c>
      <c r="J16" s="14">
        <v>51</v>
      </c>
      <c r="K16" s="13">
        <f t="shared" si="1"/>
        <v>40</v>
      </c>
      <c r="L16" s="15">
        <v>5</v>
      </c>
      <c r="M16" s="16">
        <f t="shared" si="2"/>
        <v>2.5</v>
      </c>
      <c r="N16" s="17">
        <f t="shared" si="3"/>
        <v>74.463775023832227</v>
      </c>
      <c r="O16" s="9"/>
      <c r="P16" s="18"/>
    </row>
    <row r="17" spans="1:16" ht="15.75">
      <c r="A17" s="8">
        <v>6</v>
      </c>
      <c r="B17" s="9" t="s">
        <v>241</v>
      </c>
      <c r="C17" s="26" t="s">
        <v>242</v>
      </c>
      <c r="D17" s="10" t="s">
        <v>243</v>
      </c>
      <c r="E17" s="10" t="s">
        <v>244</v>
      </c>
      <c r="F17" s="19">
        <v>55</v>
      </c>
      <c r="G17" s="11">
        <v>8</v>
      </c>
      <c r="H17" s="14">
        <v>47.16</v>
      </c>
      <c r="I17" s="30">
        <f t="shared" si="0"/>
        <v>28.439355385920276</v>
      </c>
      <c r="J17" s="14">
        <v>53</v>
      </c>
      <c r="K17" s="13">
        <f t="shared" si="1"/>
        <v>38.490566037735846</v>
      </c>
      <c r="L17" s="15">
        <v>14</v>
      </c>
      <c r="M17" s="16">
        <f t="shared" si="2"/>
        <v>7</v>
      </c>
      <c r="N17" s="17">
        <f t="shared" si="3"/>
        <v>73.929921423656126</v>
      </c>
      <c r="O17" s="9"/>
      <c r="P17" s="18"/>
    </row>
    <row r="18" spans="1:16" ht="15.75">
      <c r="A18" s="8">
        <v>7</v>
      </c>
      <c r="B18" s="9" t="s">
        <v>245</v>
      </c>
      <c r="C18" s="10" t="s">
        <v>246</v>
      </c>
      <c r="D18" s="10" t="s">
        <v>247</v>
      </c>
      <c r="E18" s="10" t="s">
        <v>167</v>
      </c>
      <c r="F18" s="10">
        <v>147</v>
      </c>
      <c r="G18" s="11">
        <v>8</v>
      </c>
      <c r="H18" s="14">
        <v>41.06</v>
      </c>
      <c r="I18" s="30">
        <f t="shared" si="0"/>
        <v>32.664393570384803</v>
      </c>
      <c r="J18" s="14">
        <v>66</v>
      </c>
      <c r="K18" s="13">
        <f t="shared" si="1"/>
        <v>30.90909090909091</v>
      </c>
      <c r="L18" s="15">
        <v>19</v>
      </c>
      <c r="M18" s="16">
        <f t="shared" si="2"/>
        <v>9.5</v>
      </c>
      <c r="N18" s="17">
        <f t="shared" si="3"/>
        <v>73.073484479475709</v>
      </c>
      <c r="O18" s="9"/>
      <c r="P18" s="18"/>
    </row>
    <row r="19" spans="1:16" ht="15.75">
      <c r="A19" s="8">
        <v>8</v>
      </c>
      <c r="B19" s="9" t="s">
        <v>248</v>
      </c>
      <c r="C19" s="10" t="s">
        <v>249</v>
      </c>
      <c r="D19" s="10" t="s">
        <v>250</v>
      </c>
      <c r="E19" s="10" t="s">
        <v>191</v>
      </c>
      <c r="F19" s="10" t="s">
        <v>232</v>
      </c>
      <c r="G19" s="11">
        <v>8</v>
      </c>
      <c r="H19" s="14">
        <v>36</v>
      </c>
      <c r="I19" s="30">
        <f t="shared" si="0"/>
        <v>37.25555555555556</v>
      </c>
      <c r="J19" s="14">
        <v>75</v>
      </c>
      <c r="K19" s="13">
        <f t="shared" si="1"/>
        <v>27.2</v>
      </c>
      <c r="L19" s="15">
        <v>16.5</v>
      </c>
      <c r="M19" s="16">
        <f t="shared" si="2"/>
        <v>8.25</v>
      </c>
      <c r="N19" s="17">
        <f t="shared" si="3"/>
        <v>72.705555555555563</v>
      </c>
      <c r="O19" s="9"/>
      <c r="P19" s="18"/>
    </row>
    <row r="20" spans="1:16" ht="15.75">
      <c r="A20" s="8">
        <v>9</v>
      </c>
      <c r="B20" s="9" t="s">
        <v>251</v>
      </c>
      <c r="C20" s="10" t="s">
        <v>252</v>
      </c>
      <c r="D20" s="10" t="s">
        <v>237</v>
      </c>
      <c r="E20" s="10" t="s">
        <v>167</v>
      </c>
      <c r="F20" s="10">
        <v>122</v>
      </c>
      <c r="G20" s="11">
        <v>8</v>
      </c>
      <c r="H20" s="14">
        <v>52.34</v>
      </c>
      <c r="I20" s="30">
        <f t="shared" si="0"/>
        <v>25.624761176920138</v>
      </c>
      <c r="J20" s="14">
        <v>52</v>
      </c>
      <c r="K20" s="13">
        <f t="shared" si="1"/>
        <v>39.230769230769234</v>
      </c>
      <c r="L20" s="15">
        <v>10</v>
      </c>
      <c r="M20" s="16">
        <f t="shared" si="2"/>
        <v>5</v>
      </c>
      <c r="N20" s="17">
        <f t="shared" si="3"/>
        <v>69.855530407689372</v>
      </c>
      <c r="O20" s="9"/>
      <c r="P20" s="18"/>
    </row>
    <row r="21" spans="1:16" ht="15.75">
      <c r="A21" s="8">
        <v>10</v>
      </c>
      <c r="B21" s="9" t="s">
        <v>253</v>
      </c>
      <c r="C21" s="26" t="s">
        <v>234</v>
      </c>
      <c r="D21" s="10" t="s">
        <v>247</v>
      </c>
      <c r="E21" s="10" t="s">
        <v>244</v>
      </c>
      <c r="F21" s="10">
        <v>147</v>
      </c>
      <c r="G21" s="11">
        <v>8</v>
      </c>
      <c r="H21" s="14">
        <v>42.1</v>
      </c>
      <c r="I21" s="30">
        <f t="shared" si="0"/>
        <v>31.85748218527316</v>
      </c>
      <c r="J21" s="14">
        <v>62</v>
      </c>
      <c r="K21" s="13">
        <f t="shared" si="1"/>
        <v>32.903225806451616</v>
      </c>
      <c r="L21" s="15">
        <v>10</v>
      </c>
      <c r="M21" s="16">
        <f t="shared" si="2"/>
        <v>5</v>
      </c>
      <c r="N21" s="17">
        <f t="shared" si="3"/>
        <v>69.760707991724772</v>
      </c>
      <c r="O21" s="9"/>
      <c r="P21" s="18"/>
    </row>
    <row r="22" spans="1:16" ht="15.75">
      <c r="A22" s="8">
        <v>11</v>
      </c>
      <c r="B22" s="9" t="s">
        <v>254</v>
      </c>
      <c r="C22" s="10" t="s">
        <v>255</v>
      </c>
      <c r="D22" s="10" t="s">
        <v>256</v>
      </c>
      <c r="E22" s="10" t="s">
        <v>257</v>
      </c>
      <c r="F22" s="10">
        <v>34</v>
      </c>
      <c r="G22" s="11">
        <v>8</v>
      </c>
      <c r="H22" s="14">
        <v>55.72</v>
      </c>
      <c r="I22" s="30">
        <f t="shared" si="0"/>
        <v>24.070351758793972</v>
      </c>
      <c r="J22" s="14">
        <v>51</v>
      </c>
      <c r="K22" s="13">
        <f t="shared" si="1"/>
        <v>40</v>
      </c>
      <c r="L22" s="15">
        <v>10</v>
      </c>
      <c r="M22" s="16">
        <f t="shared" si="2"/>
        <v>5</v>
      </c>
      <c r="N22" s="17">
        <f t="shared" si="3"/>
        <v>69.070351758793976</v>
      </c>
      <c r="O22" s="9"/>
      <c r="P22" s="18"/>
    </row>
    <row r="23" spans="1:16" ht="15.75">
      <c r="A23" s="8">
        <v>12</v>
      </c>
      <c r="B23" s="9" t="s">
        <v>258</v>
      </c>
      <c r="C23" s="10" t="s">
        <v>259</v>
      </c>
      <c r="D23" s="10" t="s">
        <v>256</v>
      </c>
      <c r="E23" s="10" t="s">
        <v>224</v>
      </c>
      <c r="F23" s="10">
        <v>34</v>
      </c>
      <c r="G23" s="11">
        <v>8</v>
      </c>
      <c r="H23" s="14">
        <v>62.19</v>
      </c>
      <c r="I23" s="30">
        <f t="shared" si="0"/>
        <v>21.566168194243449</v>
      </c>
      <c r="J23" s="14">
        <v>53</v>
      </c>
      <c r="K23" s="13">
        <f t="shared" si="1"/>
        <v>38.490566037735846</v>
      </c>
      <c r="L23" s="15">
        <v>17</v>
      </c>
      <c r="M23" s="16">
        <f t="shared" si="2"/>
        <v>8.5</v>
      </c>
      <c r="N23" s="17">
        <f t="shared" si="3"/>
        <v>68.556734231979291</v>
      </c>
      <c r="O23" s="9"/>
      <c r="P23" s="18"/>
    </row>
    <row r="24" spans="1:16" ht="15.75">
      <c r="A24" s="8">
        <v>13</v>
      </c>
      <c r="B24" s="9" t="s">
        <v>260</v>
      </c>
      <c r="C24" s="10" t="s">
        <v>261</v>
      </c>
      <c r="D24" s="10" t="s">
        <v>262</v>
      </c>
      <c r="E24" s="10" t="s">
        <v>182</v>
      </c>
      <c r="F24" s="10">
        <v>62</v>
      </c>
      <c r="G24" s="11">
        <v>8</v>
      </c>
      <c r="H24" s="14">
        <v>47.97</v>
      </c>
      <c r="I24" s="30">
        <f t="shared" si="0"/>
        <v>27.95914112987284</v>
      </c>
      <c r="J24" s="14">
        <v>65</v>
      </c>
      <c r="K24" s="13">
        <f t="shared" si="1"/>
        <v>31.384615384615383</v>
      </c>
      <c r="L24" s="15">
        <v>18</v>
      </c>
      <c r="M24" s="16">
        <f t="shared" si="2"/>
        <v>9</v>
      </c>
      <c r="N24" s="17">
        <f t="shared" si="3"/>
        <v>68.343756514488234</v>
      </c>
      <c r="O24" s="9"/>
      <c r="P24" s="18"/>
    </row>
    <row r="25" spans="1:16" ht="15.75">
      <c r="A25" s="8">
        <v>14</v>
      </c>
      <c r="B25" s="20" t="s">
        <v>263</v>
      </c>
      <c r="C25" s="10" t="s">
        <v>264</v>
      </c>
      <c r="D25" s="10" t="s">
        <v>262</v>
      </c>
      <c r="E25" s="10" t="s">
        <v>224</v>
      </c>
      <c r="F25" s="10">
        <v>69</v>
      </c>
      <c r="G25" s="11">
        <v>8</v>
      </c>
      <c r="H25" s="12">
        <v>38.94</v>
      </c>
      <c r="I25" s="30">
        <f t="shared" si="0"/>
        <v>34.442732408834104</v>
      </c>
      <c r="J25" s="12">
        <v>83</v>
      </c>
      <c r="K25" s="13">
        <f t="shared" si="1"/>
        <v>24.578313253012048</v>
      </c>
      <c r="L25" s="12">
        <v>17</v>
      </c>
      <c r="M25" s="16">
        <f t="shared" si="2"/>
        <v>8.5</v>
      </c>
      <c r="N25" s="17">
        <f t="shared" si="3"/>
        <v>67.521045661846159</v>
      </c>
      <c r="O25" s="9"/>
      <c r="P25" s="18"/>
    </row>
    <row r="26" spans="1:16" ht="15.75">
      <c r="A26" s="8">
        <v>15</v>
      </c>
      <c r="B26" s="9" t="s">
        <v>265</v>
      </c>
      <c r="C26" s="10" t="s">
        <v>266</v>
      </c>
      <c r="D26" s="10" t="s">
        <v>201</v>
      </c>
      <c r="E26" s="10" t="s">
        <v>267</v>
      </c>
      <c r="F26" s="10">
        <v>62</v>
      </c>
      <c r="G26" s="11">
        <v>8</v>
      </c>
      <c r="H26" s="14">
        <v>43.07</v>
      </c>
      <c r="I26" s="30">
        <f t="shared" si="0"/>
        <v>31.140004643603437</v>
      </c>
      <c r="J26" s="14">
        <v>66</v>
      </c>
      <c r="K26" s="13">
        <f t="shared" si="1"/>
        <v>30.90909090909091</v>
      </c>
      <c r="L26" s="15">
        <v>9</v>
      </c>
      <c r="M26" s="16">
        <f t="shared" si="2"/>
        <v>4.5</v>
      </c>
      <c r="N26" s="17">
        <f t="shared" si="3"/>
        <v>66.54909555269434</v>
      </c>
      <c r="O26" s="9"/>
      <c r="P26" s="18"/>
    </row>
    <row r="27" spans="1:16" ht="15.75">
      <c r="A27" s="8">
        <v>16</v>
      </c>
      <c r="B27" s="9" t="s">
        <v>268</v>
      </c>
      <c r="C27" s="10" t="s">
        <v>269</v>
      </c>
      <c r="D27" s="10" t="s">
        <v>270</v>
      </c>
      <c r="E27" s="10" t="s">
        <v>271</v>
      </c>
      <c r="F27" s="10">
        <v>145</v>
      </c>
      <c r="G27" s="11">
        <v>8</v>
      </c>
      <c r="H27" s="14">
        <v>55.97</v>
      </c>
      <c r="I27" s="30">
        <f t="shared" si="0"/>
        <v>23.962837234232627</v>
      </c>
      <c r="J27" s="14">
        <v>59</v>
      </c>
      <c r="K27" s="13">
        <f t="shared" si="1"/>
        <v>34.576271186440678</v>
      </c>
      <c r="L27" s="15">
        <v>15</v>
      </c>
      <c r="M27" s="16">
        <f t="shared" si="2"/>
        <v>7.5</v>
      </c>
      <c r="N27" s="17">
        <f t="shared" si="3"/>
        <v>66.039108420673301</v>
      </c>
      <c r="O27" s="9"/>
      <c r="P27" s="18"/>
    </row>
    <row r="28" spans="1:16" ht="15.75">
      <c r="A28" s="8">
        <v>17</v>
      </c>
      <c r="B28" s="9" t="s">
        <v>272</v>
      </c>
      <c r="C28" s="10" t="s">
        <v>273</v>
      </c>
      <c r="D28" s="10" t="s">
        <v>274</v>
      </c>
      <c r="E28" s="10" t="s">
        <v>179</v>
      </c>
      <c r="F28" s="10">
        <v>10</v>
      </c>
      <c r="G28" s="11">
        <v>8</v>
      </c>
      <c r="H28" s="14">
        <v>42.68</v>
      </c>
      <c r="I28" s="30">
        <f t="shared" si="0"/>
        <v>31.424554826616685</v>
      </c>
      <c r="J28" s="14">
        <v>85</v>
      </c>
      <c r="K28" s="13">
        <f t="shared" si="1"/>
        <v>24</v>
      </c>
      <c r="L28" s="15">
        <v>19</v>
      </c>
      <c r="M28" s="16">
        <f t="shared" si="2"/>
        <v>9.5</v>
      </c>
      <c r="N28" s="17">
        <f t="shared" si="3"/>
        <v>64.924554826616685</v>
      </c>
      <c r="O28" s="9"/>
      <c r="P28" s="18"/>
    </row>
    <row r="29" spans="1:16" ht="15.75">
      <c r="A29" s="8">
        <v>18</v>
      </c>
      <c r="B29" s="9" t="s">
        <v>275</v>
      </c>
      <c r="C29" s="10" t="s">
        <v>276</v>
      </c>
      <c r="D29" s="10" t="s">
        <v>274</v>
      </c>
      <c r="E29" s="10" t="s">
        <v>191</v>
      </c>
      <c r="F29" s="10">
        <v>69</v>
      </c>
      <c r="G29" s="11">
        <v>8</v>
      </c>
      <c r="H29" s="14">
        <v>55.28</v>
      </c>
      <c r="I29" s="30">
        <f t="shared" si="0"/>
        <v>24.261939218523878</v>
      </c>
      <c r="J29" s="14">
        <v>70</v>
      </c>
      <c r="K29" s="13">
        <f t="shared" si="1"/>
        <v>29.142857142857142</v>
      </c>
      <c r="L29" s="15">
        <v>22</v>
      </c>
      <c r="M29" s="16">
        <f t="shared" si="2"/>
        <v>11</v>
      </c>
      <c r="N29" s="17">
        <f t="shared" si="3"/>
        <v>64.404796361381017</v>
      </c>
      <c r="O29" s="9"/>
      <c r="P29" s="18"/>
    </row>
    <row r="30" spans="1:16" ht="15.75">
      <c r="A30" s="8">
        <v>19</v>
      </c>
      <c r="B30" s="9" t="s">
        <v>277</v>
      </c>
      <c r="C30" s="10" t="s">
        <v>278</v>
      </c>
      <c r="D30" s="10" t="s">
        <v>223</v>
      </c>
      <c r="E30" s="10" t="s">
        <v>167</v>
      </c>
      <c r="F30" s="10">
        <v>7</v>
      </c>
      <c r="G30" s="11">
        <v>8</v>
      </c>
      <c r="H30" s="14">
        <v>44.22</v>
      </c>
      <c r="I30" s="30">
        <f t="shared" si="0"/>
        <v>30.330167345092718</v>
      </c>
      <c r="J30" s="14">
        <v>79</v>
      </c>
      <c r="K30" s="13">
        <f t="shared" si="1"/>
        <v>25.822784810126581</v>
      </c>
      <c r="L30" s="15">
        <v>16</v>
      </c>
      <c r="M30" s="16">
        <f t="shared" si="2"/>
        <v>8</v>
      </c>
      <c r="N30" s="17">
        <f t="shared" si="3"/>
        <v>64.152952155219296</v>
      </c>
      <c r="O30" s="9"/>
      <c r="P30" s="18"/>
    </row>
    <row r="31" spans="1:16" ht="15.75">
      <c r="A31" s="8">
        <v>20</v>
      </c>
      <c r="B31" s="9" t="s">
        <v>279</v>
      </c>
      <c r="C31" s="10" t="s">
        <v>280</v>
      </c>
      <c r="D31" s="10" t="s">
        <v>210</v>
      </c>
      <c r="E31" s="10" t="s">
        <v>281</v>
      </c>
      <c r="F31" s="10" t="s">
        <v>34</v>
      </c>
      <c r="G31" s="11">
        <v>8</v>
      </c>
      <c r="H31" s="14">
        <v>45.22</v>
      </c>
      <c r="I31" s="30">
        <f t="shared" si="0"/>
        <v>29.659442724458206</v>
      </c>
      <c r="J31" s="14">
        <v>76</v>
      </c>
      <c r="K31" s="13">
        <f t="shared" si="1"/>
        <v>26.842105263157894</v>
      </c>
      <c r="L31" s="15">
        <v>13</v>
      </c>
      <c r="M31" s="16">
        <f t="shared" si="2"/>
        <v>6.5</v>
      </c>
      <c r="N31" s="17">
        <f t="shared" si="3"/>
        <v>63.001547987616092</v>
      </c>
      <c r="O31" s="9"/>
      <c r="P31" s="18"/>
    </row>
    <row r="32" spans="1:16" ht="15.75">
      <c r="A32" s="8">
        <v>21</v>
      </c>
      <c r="B32" s="9" t="s">
        <v>282</v>
      </c>
      <c r="C32" s="10" t="s">
        <v>283</v>
      </c>
      <c r="D32" s="10" t="s">
        <v>203</v>
      </c>
      <c r="E32" s="10" t="s">
        <v>284</v>
      </c>
      <c r="F32" s="10">
        <v>5</v>
      </c>
      <c r="G32" s="11">
        <v>8</v>
      </c>
      <c r="H32" s="14">
        <v>44.53</v>
      </c>
      <c r="I32" s="30">
        <f t="shared" si="0"/>
        <v>30.119020884796768</v>
      </c>
      <c r="J32" s="14">
        <v>81</v>
      </c>
      <c r="K32" s="13">
        <f t="shared" si="1"/>
        <v>25.185185185185187</v>
      </c>
      <c r="L32" s="15">
        <v>14</v>
      </c>
      <c r="M32" s="16">
        <f t="shared" si="2"/>
        <v>7</v>
      </c>
      <c r="N32" s="17">
        <f t="shared" si="3"/>
        <v>62.304206069981959</v>
      </c>
      <c r="O32" s="9"/>
      <c r="P32" s="18"/>
    </row>
    <row r="33" spans="1:16" ht="15.75">
      <c r="A33" s="8">
        <v>22</v>
      </c>
      <c r="B33" s="9" t="s">
        <v>285</v>
      </c>
      <c r="C33" s="10" t="s">
        <v>286</v>
      </c>
      <c r="D33" s="10" t="s">
        <v>287</v>
      </c>
      <c r="E33" s="10" t="s">
        <v>288</v>
      </c>
      <c r="F33" s="10">
        <v>69</v>
      </c>
      <c r="G33" s="11">
        <v>8</v>
      </c>
      <c r="H33" s="14">
        <v>52.75</v>
      </c>
      <c r="I33" s="30">
        <f t="shared" si="0"/>
        <v>25.425592417061612</v>
      </c>
      <c r="J33" s="14">
        <v>69</v>
      </c>
      <c r="K33" s="13">
        <f t="shared" si="1"/>
        <v>29.565217391304348</v>
      </c>
      <c r="L33" s="15">
        <v>14</v>
      </c>
      <c r="M33" s="16">
        <f t="shared" si="2"/>
        <v>7</v>
      </c>
      <c r="N33" s="17">
        <f t="shared" si="3"/>
        <v>61.990809808365952</v>
      </c>
      <c r="O33" s="9"/>
      <c r="P33" s="18"/>
    </row>
    <row r="34" spans="1:16" ht="15.75">
      <c r="A34" s="8">
        <v>23</v>
      </c>
      <c r="B34" s="9" t="s">
        <v>289</v>
      </c>
      <c r="C34" s="10" t="s">
        <v>290</v>
      </c>
      <c r="D34" s="10" t="s">
        <v>250</v>
      </c>
      <c r="E34" s="10" t="s">
        <v>167</v>
      </c>
      <c r="F34" s="10">
        <v>62</v>
      </c>
      <c r="G34" s="11">
        <v>8</v>
      </c>
      <c r="H34" s="14">
        <v>35.72</v>
      </c>
      <c r="I34" s="30">
        <f t="shared" si="0"/>
        <v>37.547592385218366</v>
      </c>
      <c r="J34" s="14">
        <v>109</v>
      </c>
      <c r="K34" s="13">
        <f t="shared" si="1"/>
        <v>18.715596330275229</v>
      </c>
      <c r="L34" s="15">
        <v>9.5</v>
      </c>
      <c r="M34" s="16">
        <f t="shared" si="2"/>
        <v>4.75</v>
      </c>
      <c r="N34" s="17">
        <f t="shared" si="3"/>
        <v>61.013188715493598</v>
      </c>
      <c r="O34" s="9"/>
      <c r="P34" s="18"/>
    </row>
    <row r="35" spans="1:16" ht="15.75">
      <c r="A35" s="8">
        <v>24</v>
      </c>
      <c r="B35" s="9" t="s">
        <v>291</v>
      </c>
      <c r="C35" s="10" t="s">
        <v>292</v>
      </c>
      <c r="D35" s="10" t="s">
        <v>293</v>
      </c>
      <c r="E35" s="10" t="s">
        <v>191</v>
      </c>
      <c r="F35" s="19">
        <v>55</v>
      </c>
      <c r="G35" s="11">
        <v>8</v>
      </c>
      <c r="H35" s="14">
        <v>44.72</v>
      </c>
      <c r="I35" s="30">
        <f t="shared" si="0"/>
        <v>29.991055456171736</v>
      </c>
      <c r="J35" s="14">
        <v>80</v>
      </c>
      <c r="K35" s="13">
        <f t="shared" si="1"/>
        <v>25.5</v>
      </c>
      <c r="L35" s="15">
        <v>11</v>
      </c>
      <c r="M35" s="16">
        <f t="shared" si="2"/>
        <v>5.5</v>
      </c>
      <c r="N35" s="17">
        <f t="shared" si="3"/>
        <v>60.991055456171736</v>
      </c>
      <c r="O35" s="9"/>
      <c r="P35" s="18"/>
    </row>
    <row r="36" spans="1:16" ht="15.75">
      <c r="A36" s="8">
        <v>25</v>
      </c>
      <c r="B36" s="9" t="s">
        <v>294</v>
      </c>
      <c r="C36" s="10" t="s">
        <v>295</v>
      </c>
      <c r="D36" s="10" t="s">
        <v>296</v>
      </c>
      <c r="E36" s="10" t="s">
        <v>297</v>
      </c>
      <c r="F36" s="10">
        <v>140</v>
      </c>
      <c r="G36" s="11">
        <v>8</v>
      </c>
      <c r="H36" s="14">
        <v>75.790000000000006</v>
      </c>
      <c r="I36" s="30">
        <f t="shared" si="0"/>
        <v>17.696265998152789</v>
      </c>
      <c r="J36" s="14">
        <v>64</v>
      </c>
      <c r="K36" s="13">
        <f t="shared" si="1"/>
        <v>31.875</v>
      </c>
      <c r="L36" s="15">
        <v>19</v>
      </c>
      <c r="M36" s="16">
        <f t="shared" si="2"/>
        <v>9.5</v>
      </c>
      <c r="N36" s="17">
        <f t="shared" si="3"/>
        <v>59.071265998152789</v>
      </c>
      <c r="O36" s="9"/>
      <c r="P36" s="18"/>
    </row>
    <row r="37" spans="1:16" ht="15.75">
      <c r="A37" s="8">
        <v>26</v>
      </c>
      <c r="B37" s="20" t="s">
        <v>298</v>
      </c>
      <c r="C37" s="10" t="s">
        <v>299</v>
      </c>
      <c r="D37" s="10" t="s">
        <v>247</v>
      </c>
      <c r="E37" s="10" t="s">
        <v>197</v>
      </c>
      <c r="F37" s="10">
        <v>108</v>
      </c>
      <c r="G37" s="11">
        <v>8</v>
      </c>
      <c r="H37" s="12">
        <v>49.88</v>
      </c>
      <c r="I37" s="30">
        <f t="shared" si="0"/>
        <v>26.888532477947074</v>
      </c>
      <c r="J37" s="12">
        <v>79</v>
      </c>
      <c r="K37" s="13">
        <f t="shared" si="1"/>
        <v>25.822784810126581</v>
      </c>
      <c r="L37" s="12">
        <v>12</v>
      </c>
      <c r="M37" s="16">
        <f t="shared" si="2"/>
        <v>6</v>
      </c>
      <c r="N37" s="17">
        <f t="shared" si="3"/>
        <v>58.711317288073658</v>
      </c>
      <c r="O37" s="9"/>
      <c r="P37" s="18"/>
    </row>
    <row r="38" spans="1:16" ht="15.75">
      <c r="A38" s="8">
        <v>27</v>
      </c>
      <c r="B38" s="9" t="s">
        <v>300</v>
      </c>
      <c r="C38" s="10" t="s">
        <v>301</v>
      </c>
      <c r="D38" s="10" t="s">
        <v>237</v>
      </c>
      <c r="E38" s="10" t="s">
        <v>302</v>
      </c>
      <c r="F38" s="10">
        <v>69</v>
      </c>
      <c r="G38" s="11">
        <v>8</v>
      </c>
      <c r="H38" s="14">
        <v>58.31</v>
      </c>
      <c r="I38" s="30">
        <f t="shared" si="0"/>
        <v>23.001200480192075</v>
      </c>
      <c r="J38" s="14">
        <v>77</v>
      </c>
      <c r="K38" s="13">
        <f t="shared" si="1"/>
        <v>26.493506493506494</v>
      </c>
      <c r="L38" s="15">
        <v>17</v>
      </c>
      <c r="M38" s="16">
        <f t="shared" si="2"/>
        <v>8.5</v>
      </c>
      <c r="N38" s="17">
        <f t="shared" si="3"/>
        <v>57.99470697369857</v>
      </c>
      <c r="O38" s="9"/>
      <c r="P38" s="18"/>
    </row>
    <row r="39" spans="1:16" ht="15.75">
      <c r="A39" s="8">
        <v>28</v>
      </c>
      <c r="B39" s="9" t="s">
        <v>303</v>
      </c>
      <c r="C39" s="10" t="s">
        <v>304</v>
      </c>
      <c r="D39" s="10" t="s">
        <v>203</v>
      </c>
      <c r="E39" s="10" t="s">
        <v>167</v>
      </c>
      <c r="F39" s="19">
        <v>55</v>
      </c>
      <c r="G39" s="11">
        <v>8</v>
      </c>
      <c r="H39" s="14">
        <v>53.78</v>
      </c>
      <c r="I39" s="30">
        <f t="shared" si="0"/>
        <v>24.93863889921904</v>
      </c>
      <c r="J39" s="14">
        <v>72</v>
      </c>
      <c r="K39" s="13">
        <f t="shared" si="1"/>
        <v>28.333333333333332</v>
      </c>
      <c r="L39" s="15">
        <v>8</v>
      </c>
      <c r="M39" s="16">
        <f t="shared" si="2"/>
        <v>4</v>
      </c>
      <c r="N39" s="17">
        <f t="shared" si="3"/>
        <v>57.271972232552372</v>
      </c>
      <c r="O39" s="9"/>
      <c r="P39" s="18"/>
    </row>
    <row r="40" spans="1:16" ht="15.75">
      <c r="A40" s="8">
        <v>29</v>
      </c>
      <c r="B40" s="9" t="s">
        <v>305</v>
      </c>
      <c r="C40" s="10" t="s">
        <v>306</v>
      </c>
      <c r="D40" s="10" t="s">
        <v>307</v>
      </c>
      <c r="E40" s="10" t="s">
        <v>167</v>
      </c>
      <c r="F40" s="10">
        <v>29</v>
      </c>
      <c r="G40" s="11">
        <v>8</v>
      </c>
      <c r="H40" s="14">
        <v>77.72</v>
      </c>
      <c r="I40" s="30">
        <f t="shared" si="0"/>
        <v>17.256819351518271</v>
      </c>
      <c r="J40" s="14">
        <v>61</v>
      </c>
      <c r="K40" s="13">
        <f t="shared" si="1"/>
        <v>33.442622950819676</v>
      </c>
      <c r="L40" s="15">
        <v>11</v>
      </c>
      <c r="M40" s="16">
        <f t="shared" si="2"/>
        <v>5.5</v>
      </c>
      <c r="N40" s="17">
        <f t="shared" si="3"/>
        <v>56.199442302337943</v>
      </c>
      <c r="O40" s="9"/>
      <c r="P40" s="18"/>
    </row>
    <row r="41" spans="1:16" ht="15.75">
      <c r="A41" s="8">
        <v>30</v>
      </c>
      <c r="B41" s="9" t="s">
        <v>308</v>
      </c>
      <c r="C41" s="10" t="s">
        <v>309</v>
      </c>
      <c r="D41" s="10" t="s">
        <v>190</v>
      </c>
      <c r="E41" s="10" t="s">
        <v>191</v>
      </c>
      <c r="F41" s="10">
        <v>147</v>
      </c>
      <c r="G41" s="11">
        <v>8</v>
      </c>
      <c r="H41" s="14">
        <v>55.68</v>
      </c>
      <c r="I41" s="30">
        <f t="shared" si="0"/>
        <v>24.087643678160919</v>
      </c>
      <c r="J41" s="14">
        <v>77</v>
      </c>
      <c r="K41" s="13">
        <f t="shared" si="1"/>
        <v>26.493506493506494</v>
      </c>
      <c r="L41" s="15">
        <v>10</v>
      </c>
      <c r="M41" s="16">
        <f t="shared" si="2"/>
        <v>5</v>
      </c>
      <c r="N41" s="17">
        <f t="shared" si="3"/>
        <v>55.581150171667417</v>
      </c>
      <c r="O41" s="9"/>
      <c r="P41" s="18"/>
    </row>
    <row r="42" spans="1:16" ht="15.75">
      <c r="A42" s="8">
        <v>31</v>
      </c>
      <c r="B42" s="20" t="s">
        <v>310</v>
      </c>
      <c r="C42" s="10" t="s">
        <v>311</v>
      </c>
      <c r="D42" s="10" t="s">
        <v>262</v>
      </c>
      <c r="E42" s="10" t="s">
        <v>271</v>
      </c>
      <c r="F42" s="10">
        <v>85</v>
      </c>
      <c r="G42" s="11">
        <v>8</v>
      </c>
      <c r="H42" s="12">
        <v>85.37</v>
      </c>
      <c r="I42" s="30">
        <f t="shared" si="0"/>
        <v>15.710436921635235</v>
      </c>
      <c r="J42" s="12">
        <v>80</v>
      </c>
      <c r="K42" s="13">
        <f t="shared" si="1"/>
        <v>25.5</v>
      </c>
      <c r="L42" s="12">
        <v>19</v>
      </c>
      <c r="M42" s="16">
        <f t="shared" si="2"/>
        <v>9.5</v>
      </c>
      <c r="N42" s="17">
        <f t="shared" si="3"/>
        <v>50.710436921635235</v>
      </c>
      <c r="O42" s="9"/>
      <c r="P42" s="18"/>
    </row>
    <row r="43" spans="1:16" ht="15.75">
      <c r="A43" s="8">
        <v>32</v>
      </c>
      <c r="B43" s="9" t="s">
        <v>312</v>
      </c>
      <c r="C43" s="10" t="s">
        <v>313</v>
      </c>
      <c r="D43" s="10" t="s">
        <v>250</v>
      </c>
      <c r="E43" s="10" t="s">
        <v>167</v>
      </c>
      <c r="F43" s="10">
        <v>112</v>
      </c>
      <c r="G43" s="11">
        <v>8</v>
      </c>
      <c r="H43" s="14">
        <v>63.75</v>
      </c>
      <c r="I43" s="30">
        <f t="shared" si="0"/>
        <v>21.03843137254902</v>
      </c>
      <c r="J43" s="14">
        <v>113</v>
      </c>
      <c r="K43" s="13">
        <f t="shared" si="1"/>
        <v>18.053097345132745</v>
      </c>
      <c r="L43" s="15">
        <v>9.5</v>
      </c>
      <c r="M43" s="16">
        <f t="shared" si="2"/>
        <v>4.75</v>
      </c>
      <c r="N43" s="17">
        <f t="shared" si="3"/>
        <v>43.841528717681769</v>
      </c>
      <c r="O43" s="9"/>
      <c r="P43" s="18"/>
    </row>
    <row r="44" spans="1:16" ht="15.75">
      <c r="A44" s="8">
        <v>33</v>
      </c>
      <c r="B44" s="9" t="s">
        <v>314</v>
      </c>
      <c r="C44" s="10" t="s">
        <v>209</v>
      </c>
      <c r="D44" s="10" t="s">
        <v>210</v>
      </c>
      <c r="E44" s="10" t="s">
        <v>224</v>
      </c>
      <c r="F44" s="10">
        <v>93</v>
      </c>
      <c r="G44" s="11">
        <v>8</v>
      </c>
      <c r="H44" s="14"/>
      <c r="I44" s="30"/>
      <c r="J44" s="14"/>
      <c r="K44" s="13"/>
      <c r="L44" s="15">
        <v>19</v>
      </c>
      <c r="M44" s="16">
        <f t="shared" si="2"/>
        <v>9.5</v>
      </c>
      <c r="N44" s="17">
        <f t="shared" si="3"/>
        <v>9.5</v>
      </c>
      <c r="O44" s="9"/>
      <c r="P44" s="18"/>
    </row>
    <row r="45" spans="1:16" ht="15.75">
      <c r="A45" s="8">
        <v>34</v>
      </c>
      <c r="B45" s="38" t="s">
        <v>315</v>
      </c>
      <c r="C45" s="39" t="s">
        <v>316</v>
      </c>
      <c r="D45" s="39" t="s">
        <v>317</v>
      </c>
      <c r="E45" s="39" t="s">
        <v>224</v>
      </c>
      <c r="F45" s="39">
        <v>85</v>
      </c>
      <c r="G45" s="40">
        <v>8</v>
      </c>
      <c r="H45" s="41"/>
      <c r="I45" s="42"/>
      <c r="J45" s="41"/>
      <c r="K45" s="43"/>
      <c r="L45" s="41">
        <v>18</v>
      </c>
      <c r="M45" s="44">
        <f t="shared" si="2"/>
        <v>9</v>
      </c>
      <c r="N45" s="45">
        <f t="shared" si="3"/>
        <v>9</v>
      </c>
      <c r="O45" s="46"/>
      <c r="P45" s="47"/>
    </row>
    <row r="46" spans="1:16" ht="15.75">
      <c r="A46" s="8">
        <v>35</v>
      </c>
      <c r="B46" s="18" t="s">
        <v>318</v>
      </c>
      <c r="C46" s="10" t="s">
        <v>319</v>
      </c>
      <c r="D46" s="10" t="s">
        <v>320</v>
      </c>
      <c r="E46" s="10" t="s">
        <v>185</v>
      </c>
      <c r="F46" s="10">
        <v>93</v>
      </c>
      <c r="G46" s="48">
        <v>8</v>
      </c>
      <c r="H46" s="14"/>
      <c r="I46" s="30"/>
      <c r="J46" s="14"/>
      <c r="K46" s="13"/>
      <c r="L46" s="15">
        <v>13</v>
      </c>
      <c r="M46" s="16">
        <f t="shared" si="2"/>
        <v>6.5</v>
      </c>
      <c r="N46" s="17">
        <f t="shared" si="3"/>
        <v>6.5</v>
      </c>
      <c r="O46" s="18"/>
      <c r="P46" s="18"/>
    </row>
    <row r="47" spans="1:16" ht="15.75">
      <c r="A47" s="32"/>
      <c r="B47" s="32"/>
      <c r="C47" s="49"/>
      <c r="D47" s="49"/>
      <c r="E47" s="49"/>
      <c r="F47" s="49"/>
      <c r="G47" s="50"/>
      <c r="H47" s="51"/>
      <c r="I47" s="33"/>
      <c r="J47" s="51"/>
      <c r="K47" s="34"/>
      <c r="L47" s="52"/>
      <c r="M47" s="35"/>
      <c r="N47" s="36"/>
      <c r="O47" s="32"/>
      <c r="P47" s="32"/>
    </row>
    <row r="48" spans="1:16">
      <c r="A48" t="s">
        <v>100</v>
      </c>
      <c r="E48" t="s">
        <v>101</v>
      </c>
    </row>
    <row r="49" spans="1:5">
      <c r="A49" t="s">
        <v>102</v>
      </c>
      <c r="E49" t="s">
        <v>103</v>
      </c>
    </row>
    <row r="50" spans="1:5">
      <c r="E50" t="s">
        <v>104</v>
      </c>
    </row>
    <row r="51" spans="1:5">
      <c r="E51" t="s">
        <v>105</v>
      </c>
    </row>
    <row r="52" spans="1:5">
      <c r="E52" t="s">
        <v>106</v>
      </c>
    </row>
    <row r="53" spans="1:5">
      <c r="E53" t="s">
        <v>107</v>
      </c>
    </row>
    <row r="54" spans="1:5">
      <c r="E54" t="s">
        <v>108</v>
      </c>
    </row>
    <row r="55" spans="1:5">
      <c r="E55" t="s">
        <v>109</v>
      </c>
    </row>
    <row r="56" spans="1:5">
      <c r="E56" t="s">
        <v>110</v>
      </c>
    </row>
    <row r="57" spans="1:5">
      <c r="E57" t="s">
        <v>111</v>
      </c>
    </row>
    <row r="58" spans="1:5">
      <c r="E58" t="s">
        <v>112</v>
      </c>
    </row>
    <row r="59" spans="1:5">
      <c r="E59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12:C45">
    <cfRule type="duplicateValues" dxfId="8" priority="1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7"/>
  <sheetViews>
    <sheetView workbookViewId="0">
      <selection activeCell="E77" sqref="E77"/>
    </sheetView>
  </sheetViews>
  <sheetFormatPr defaultRowHeight="15"/>
  <cols>
    <col min="3" max="4" width="15" customWidth="1"/>
    <col min="5" max="5" width="18.125" customWidth="1"/>
    <col min="6" max="6" width="7" customWidth="1"/>
    <col min="7" max="7" width="12.375" customWidth="1"/>
    <col min="8" max="8" width="12.75" customWidth="1"/>
    <col min="9" max="9" width="11.75" customWidth="1"/>
    <col min="10" max="10" width="13" customWidth="1"/>
    <col min="11" max="12" width="14" customWidth="1"/>
    <col min="13" max="13" width="18.75" customWidth="1"/>
  </cols>
  <sheetData>
    <row r="1" spans="1:48">
      <c r="A1" s="208" t="s">
        <v>451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</row>
    <row r="2" spans="1:48" ht="15" customHeight="1">
      <c r="A2" s="68"/>
      <c r="B2" s="214" t="s">
        <v>640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ht="15" customHeight="1">
      <c r="A3" s="68"/>
      <c r="B3" s="209" t="s">
        <v>639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ht="15" customHeight="1">
      <c r="A4" s="67"/>
      <c r="B4" s="200" t="s">
        <v>453</v>
      </c>
      <c r="C4" s="200"/>
      <c r="D4" s="200"/>
      <c r="E4" s="200"/>
      <c r="F4" s="1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0"/>
      <c r="AM4" s="70"/>
      <c r="AN4" s="70"/>
      <c r="AO4" s="70"/>
      <c r="AP4" s="70"/>
      <c r="AQ4" s="70"/>
      <c r="AR4" s="70"/>
      <c r="AS4" s="67"/>
      <c r="AT4" s="67"/>
      <c r="AU4" s="67"/>
      <c r="AV4" s="67"/>
    </row>
    <row r="5" spans="1:48" ht="15" customHeight="1">
      <c r="A5" s="67"/>
      <c r="B5" s="200" t="s">
        <v>454</v>
      </c>
      <c r="C5" s="200"/>
      <c r="D5" s="200"/>
      <c r="E5" s="200"/>
      <c r="F5" s="200"/>
      <c r="G5" s="200" t="s">
        <v>457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71"/>
      <c r="AQ5" s="71"/>
      <c r="AR5" s="71"/>
      <c r="AS5" s="66"/>
      <c r="AT5" s="66"/>
      <c r="AU5" s="66"/>
      <c r="AV5" s="66"/>
    </row>
    <row r="6" spans="1:48" ht="15" customHeight="1">
      <c r="A6" s="67"/>
      <c r="B6" s="200" t="s">
        <v>6</v>
      </c>
      <c r="C6" s="200"/>
      <c r="D6" s="200"/>
      <c r="E6" s="200"/>
      <c r="F6" s="1"/>
      <c r="G6" s="200" t="s">
        <v>456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71"/>
      <c r="AQ6" s="71"/>
      <c r="AR6" s="71"/>
      <c r="AS6" s="66"/>
      <c r="AT6" s="66"/>
      <c r="AU6" s="66"/>
      <c r="AV6" s="66"/>
    </row>
    <row r="7" spans="1:48">
      <c r="A7" s="67"/>
      <c r="B7" s="2" t="s">
        <v>8</v>
      </c>
      <c r="C7" s="2"/>
      <c r="D7" s="2"/>
      <c r="E7" s="2"/>
      <c r="F7" s="2"/>
      <c r="G7" s="66">
        <v>9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71"/>
      <c r="AM7" s="71"/>
      <c r="AN7" s="71"/>
      <c r="AO7" s="71"/>
      <c r="AP7" s="71"/>
      <c r="AQ7" s="71"/>
      <c r="AR7" s="71"/>
      <c r="AS7" s="66"/>
      <c r="AT7" s="66"/>
      <c r="AU7" s="66"/>
      <c r="AV7" s="66"/>
    </row>
    <row r="8" spans="1:48">
      <c r="A8" s="72"/>
      <c r="B8" s="3" t="s">
        <v>9</v>
      </c>
      <c r="C8" s="4"/>
      <c r="D8" s="4"/>
      <c r="E8" s="5"/>
      <c r="G8" s="73">
        <v>45264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  <c r="AM8" s="75"/>
      <c r="AN8" s="75"/>
      <c r="AO8" s="75"/>
      <c r="AP8" s="75"/>
      <c r="AQ8" s="75"/>
      <c r="AR8" s="75"/>
      <c r="AS8" s="74"/>
      <c r="AT8" s="74"/>
      <c r="AU8" s="74"/>
      <c r="AV8" s="74"/>
    </row>
    <row r="9" spans="1:48">
      <c r="A9" s="72"/>
      <c r="B9" s="4" t="s">
        <v>10</v>
      </c>
      <c r="C9" s="4"/>
      <c r="D9" s="4"/>
      <c r="E9" s="4"/>
      <c r="G9" s="215">
        <v>100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0.75" customHeight="1">
      <c r="A10" s="53"/>
      <c r="B10" s="53"/>
      <c r="G10" s="211" t="s">
        <v>321</v>
      </c>
      <c r="H10" s="211"/>
      <c r="I10" s="212" t="s">
        <v>21</v>
      </c>
      <c r="J10" s="212"/>
      <c r="K10" s="213" t="s">
        <v>322</v>
      </c>
      <c r="L10" s="213"/>
    </row>
    <row r="11" spans="1:48" ht="45">
      <c r="A11" s="111" t="s">
        <v>323</v>
      </c>
      <c r="B11" s="111"/>
      <c r="C11" s="112"/>
      <c r="D11" s="112"/>
      <c r="E11" s="112" t="s">
        <v>324</v>
      </c>
      <c r="F11" s="112" t="s">
        <v>325</v>
      </c>
      <c r="G11" s="113" t="s">
        <v>326</v>
      </c>
      <c r="H11" s="114" t="s">
        <v>327</v>
      </c>
      <c r="I11" s="113" t="s">
        <v>326</v>
      </c>
      <c r="J11" s="113" t="s">
        <v>327</v>
      </c>
      <c r="K11" s="113" t="s">
        <v>328</v>
      </c>
      <c r="L11" s="113" t="s">
        <v>327</v>
      </c>
      <c r="M11" s="113" t="s">
        <v>329</v>
      </c>
      <c r="N11" s="54"/>
    </row>
    <row r="12" spans="1:48" ht="1.5" customHeight="1">
      <c r="A12" s="115"/>
      <c r="B12" s="115" t="s">
        <v>330</v>
      </c>
      <c r="C12" s="107"/>
      <c r="D12" s="107"/>
      <c r="E12" s="107"/>
      <c r="F12" s="107"/>
      <c r="G12" s="116">
        <v>40</v>
      </c>
      <c r="H12" s="117">
        <f>20*G12/40</f>
        <v>20</v>
      </c>
      <c r="I12" s="107">
        <v>9.6999999999999993</v>
      </c>
      <c r="J12" s="107">
        <f t="shared" ref="J12" si="0">40*I12/$I$12</f>
        <v>40</v>
      </c>
      <c r="K12" s="107">
        <v>37.26</v>
      </c>
      <c r="L12" s="118">
        <f t="shared" ref="L12" si="1">40*$K$12/K12</f>
        <v>40</v>
      </c>
      <c r="M12" s="118">
        <f t="shared" ref="M12:M59" si="2">H12+J12+L12</f>
        <v>100</v>
      </c>
    </row>
    <row r="13" spans="1:48">
      <c r="A13" s="119">
        <v>1</v>
      </c>
      <c r="B13" s="119"/>
      <c r="C13" s="8" t="s">
        <v>331</v>
      </c>
      <c r="D13" s="8" t="s">
        <v>237</v>
      </c>
      <c r="E13" s="8" t="s">
        <v>191</v>
      </c>
      <c r="F13" s="8">
        <v>9</v>
      </c>
      <c r="G13" s="8">
        <v>25.5</v>
      </c>
      <c r="H13" s="120">
        <f t="shared" ref="H13:H59" si="3">20*G13/44</f>
        <v>11.590909090909092</v>
      </c>
      <c r="I13" s="8">
        <v>9</v>
      </c>
      <c r="J13" s="102">
        <f t="shared" ref="J13:J21" si="4">40*I13/$I$12</f>
        <v>37.113402061855673</v>
      </c>
      <c r="K13" s="8">
        <v>41.99</v>
      </c>
      <c r="L13" s="102">
        <f t="shared" ref="L13:L57" si="5">40*$K$12/K13</f>
        <v>35.494165277447003</v>
      </c>
      <c r="M13" s="102">
        <f t="shared" si="2"/>
        <v>84.19847643021177</v>
      </c>
      <c r="N13" s="57"/>
    </row>
    <row r="14" spans="1:48">
      <c r="A14" s="119">
        <v>2</v>
      </c>
      <c r="B14" s="119"/>
      <c r="C14" s="8" t="s">
        <v>332</v>
      </c>
      <c r="D14" s="8" t="s">
        <v>333</v>
      </c>
      <c r="E14" s="8" t="s">
        <v>167</v>
      </c>
      <c r="F14" s="8">
        <v>9</v>
      </c>
      <c r="G14" s="8">
        <v>35.5</v>
      </c>
      <c r="H14" s="120">
        <f t="shared" si="3"/>
        <v>16.136363636363637</v>
      </c>
      <c r="I14" s="8">
        <v>9.3000000000000007</v>
      </c>
      <c r="J14" s="102">
        <f t="shared" si="4"/>
        <v>38.350515463917532</v>
      </c>
      <c r="K14" s="8">
        <v>50.59</v>
      </c>
      <c r="L14" s="102">
        <f t="shared" si="5"/>
        <v>29.460367661593196</v>
      </c>
      <c r="M14" s="102">
        <f t="shared" si="2"/>
        <v>83.947246761874368</v>
      </c>
      <c r="N14" s="57"/>
    </row>
    <row r="15" spans="1:48">
      <c r="A15" s="119">
        <v>3</v>
      </c>
      <c r="B15" s="119"/>
      <c r="C15" s="8" t="s">
        <v>334</v>
      </c>
      <c r="D15" s="8" t="s">
        <v>203</v>
      </c>
      <c r="E15" s="8" t="s">
        <v>191</v>
      </c>
      <c r="F15" s="8">
        <v>9</v>
      </c>
      <c r="G15" s="8">
        <v>34</v>
      </c>
      <c r="H15" s="120">
        <f t="shared" si="3"/>
        <v>15.454545454545455</v>
      </c>
      <c r="I15" s="8">
        <v>7.5</v>
      </c>
      <c r="J15" s="102">
        <f t="shared" si="4"/>
        <v>30.927835051546396</v>
      </c>
      <c r="K15" s="8">
        <v>40.950000000000003</v>
      </c>
      <c r="L15" s="102">
        <f t="shared" si="5"/>
        <v>36.395604395604387</v>
      </c>
      <c r="M15" s="102">
        <f t="shared" si="2"/>
        <v>82.777984901696243</v>
      </c>
      <c r="N15" s="57"/>
    </row>
    <row r="16" spans="1:48">
      <c r="A16" s="119">
        <v>4</v>
      </c>
      <c r="B16" s="119"/>
      <c r="C16" s="8" t="s">
        <v>335</v>
      </c>
      <c r="D16" s="8" t="s">
        <v>247</v>
      </c>
      <c r="E16" s="8" t="s">
        <v>167</v>
      </c>
      <c r="F16" s="8">
        <v>9</v>
      </c>
      <c r="G16" s="121">
        <v>28.5</v>
      </c>
      <c r="H16" s="120">
        <f t="shared" si="3"/>
        <v>12.954545454545455</v>
      </c>
      <c r="I16" s="8">
        <v>8.3000000000000007</v>
      </c>
      <c r="J16" s="102">
        <f t="shared" si="4"/>
        <v>34.226804123711339</v>
      </c>
      <c r="K16" s="8">
        <v>42.93</v>
      </c>
      <c r="L16" s="102">
        <f t="shared" si="5"/>
        <v>34.716981132075468</v>
      </c>
      <c r="M16" s="102">
        <f t="shared" si="2"/>
        <v>81.89833071033226</v>
      </c>
      <c r="N16" s="57"/>
    </row>
    <row r="17" spans="1:14">
      <c r="A17" s="119">
        <v>5</v>
      </c>
      <c r="B17" s="119"/>
      <c r="C17" s="8" t="s">
        <v>336</v>
      </c>
      <c r="D17" s="8" t="s">
        <v>175</v>
      </c>
      <c r="E17" s="8" t="s">
        <v>188</v>
      </c>
      <c r="F17" s="8">
        <v>9</v>
      </c>
      <c r="G17" s="121">
        <v>27</v>
      </c>
      <c r="H17" s="120">
        <f t="shared" si="3"/>
        <v>12.272727272727273</v>
      </c>
      <c r="I17" s="8">
        <v>8.8000000000000007</v>
      </c>
      <c r="J17" s="102">
        <f t="shared" si="4"/>
        <v>36.288659793814439</v>
      </c>
      <c r="K17" s="8">
        <v>45.24</v>
      </c>
      <c r="L17" s="102">
        <f t="shared" si="5"/>
        <v>32.944297082228111</v>
      </c>
      <c r="M17" s="102">
        <f t="shared" si="2"/>
        <v>81.505684148769831</v>
      </c>
      <c r="N17" s="57"/>
    </row>
    <row r="18" spans="1:14">
      <c r="A18" s="119">
        <v>6</v>
      </c>
      <c r="B18" s="119"/>
      <c r="C18" s="8" t="s">
        <v>337</v>
      </c>
      <c r="D18" s="8" t="s">
        <v>195</v>
      </c>
      <c r="E18" s="8" t="s">
        <v>338</v>
      </c>
      <c r="F18" s="8">
        <v>9</v>
      </c>
      <c r="G18" s="8">
        <v>42.5</v>
      </c>
      <c r="H18" s="120">
        <f t="shared" si="3"/>
        <v>19.318181818181817</v>
      </c>
      <c r="I18" s="8">
        <v>8</v>
      </c>
      <c r="J18" s="102">
        <f t="shared" si="4"/>
        <v>32.989690721649488</v>
      </c>
      <c r="K18" s="8">
        <v>53.17</v>
      </c>
      <c r="L18" s="102">
        <f t="shared" si="5"/>
        <v>28.030844461162307</v>
      </c>
      <c r="M18" s="102">
        <f t="shared" si="2"/>
        <v>80.338717000993611</v>
      </c>
      <c r="N18" s="57"/>
    </row>
    <row r="19" spans="1:14">
      <c r="A19" s="119">
        <v>7</v>
      </c>
      <c r="B19" s="119"/>
      <c r="C19" s="8" t="s">
        <v>339</v>
      </c>
      <c r="D19" s="8" t="s">
        <v>213</v>
      </c>
      <c r="E19" s="8" t="s">
        <v>182</v>
      </c>
      <c r="F19" s="8">
        <v>9</v>
      </c>
      <c r="G19" s="8">
        <v>26.6</v>
      </c>
      <c r="H19" s="120">
        <f t="shared" si="3"/>
        <v>12.090909090909092</v>
      </c>
      <c r="I19" s="8">
        <v>7.5</v>
      </c>
      <c r="J19" s="102">
        <f t="shared" si="4"/>
        <v>30.927835051546396</v>
      </c>
      <c r="K19" s="8">
        <v>41.32</v>
      </c>
      <c r="L19" s="102">
        <f t="shared" si="5"/>
        <v>36.069699903194575</v>
      </c>
      <c r="M19" s="102">
        <f t="shared" si="2"/>
        <v>79.088444045650064</v>
      </c>
      <c r="N19" s="57"/>
    </row>
    <row r="20" spans="1:14">
      <c r="A20" s="119">
        <v>8</v>
      </c>
      <c r="B20" s="119"/>
      <c r="C20" s="8" t="s">
        <v>340</v>
      </c>
      <c r="D20" s="8" t="s">
        <v>341</v>
      </c>
      <c r="E20" s="8" t="s">
        <v>342</v>
      </c>
      <c r="F20" s="8">
        <v>9</v>
      </c>
      <c r="G20" s="121">
        <v>16.5</v>
      </c>
      <c r="H20" s="120">
        <f t="shared" si="3"/>
        <v>7.5</v>
      </c>
      <c r="I20" s="8">
        <v>8.3000000000000007</v>
      </c>
      <c r="J20" s="102">
        <f t="shared" si="4"/>
        <v>34.226804123711339</v>
      </c>
      <c r="K20" s="8">
        <v>40.82</v>
      </c>
      <c r="L20" s="102">
        <f t="shared" si="5"/>
        <v>36.511513963743262</v>
      </c>
      <c r="M20" s="102">
        <f t="shared" si="2"/>
        <v>78.238318087454601</v>
      </c>
      <c r="N20" s="57"/>
    </row>
    <row r="21" spans="1:14">
      <c r="A21" s="119">
        <v>9</v>
      </c>
      <c r="B21" s="119"/>
      <c r="C21" s="8" t="s">
        <v>343</v>
      </c>
      <c r="D21" s="8" t="s">
        <v>293</v>
      </c>
      <c r="E21" s="8" t="s">
        <v>191</v>
      </c>
      <c r="F21" s="8">
        <v>9</v>
      </c>
      <c r="G21" s="121">
        <v>31</v>
      </c>
      <c r="H21" s="120">
        <f t="shared" si="3"/>
        <v>14.090909090909092</v>
      </c>
      <c r="I21" s="8">
        <v>8</v>
      </c>
      <c r="J21" s="102">
        <f t="shared" si="4"/>
        <v>32.989690721649488</v>
      </c>
      <c r="K21" s="8">
        <v>47.91</v>
      </c>
      <c r="L21" s="102">
        <f t="shared" si="5"/>
        <v>31.108328115216029</v>
      </c>
      <c r="M21" s="102">
        <f t="shared" si="2"/>
        <v>78.188927927774614</v>
      </c>
      <c r="N21" s="57"/>
    </row>
    <row r="22" spans="1:14">
      <c r="A22" s="119">
        <v>10</v>
      </c>
      <c r="B22" s="119"/>
      <c r="C22" s="8" t="s">
        <v>344</v>
      </c>
      <c r="D22" s="8" t="s">
        <v>237</v>
      </c>
      <c r="E22" s="8" t="s">
        <v>211</v>
      </c>
      <c r="F22" s="8">
        <v>9</v>
      </c>
      <c r="G22" s="8">
        <v>27.5</v>
      </c>
      <c r="H22" s="120">
        <f t="shared" si="3"/>
        <v>12.5</v>
      </c>
      <c r="I22" s="8">
        <v>10</v>
      </c>
      <c r="J22" s="102">
        <v>40</v>
      </c>
      <c r="K22" s="8">
        <v>62.26</v>
      </c>
      <c r="L22" s="102">
        <f t="shared" si="5"/>
        <v>23.938323160938001</v>
      </c>
      <c r="M22" s="102">
        <f t="shared" si="2"/>
        <v>76.438323160937998</v>
      </c>
      <c r="N22" s="57"/>
    </row>
    <row r="23" spans="1:14">
      <c r="A23" s="119">
        <v>11</v>
      </c>
      <c r="B23" s="119"/>
      <c r="C23" s="122" t="s">
        <v>345</v>
      </c>
      <c r="D23" s="122" t="s">
        <v>346</v>
      </c>
      <c r="E23" s="122" t="s">
        <v>347</v>
      </c>
      <c r="F23" s="8">
        <v>9</v>
      </c>
      <c r="G23" s="121">
        <v>28.5</v>
      </c>
      <c r="H23" s="120">
        <f t="shared" si="3"/>
        <v>12.954545454545455</v>
      </c>
      <c r="I23" s="8">
        <v>8.3000000000000007</v>
      </c>
      <c r="J23" s="102">
        <f>40*I23/$I$12</f>
        <v>34.226804123711339</v>
      </c>
      <c r="K23" s="8">
        <v>50.12</v>
      </c>
      <c r="L23" s="102">
        <f t="shared" si="5"/>
        <v>29.736632083000796</v>
      </c>
      <c r="M23" s="102">
        <f t="shared" si="2"/>
        <v>76.917981661257585</v>
      </c>
      <c r="N23" s="57"/>
    </row>
    <row r="24" spans="1:14">
      <c r="A24" s="119">
        <v>12</v>
      </c>
      <c r="B24" s="119"/>
      <c r="C24" s="8" t="s">
        <v>348</v>
      </c>
      <c r="D24" s="8" t="s">
        <v>181</v>
      </c>
      <c r="E24" s="8" t="s">
        <v>167</v>
      </c>
      <c r="F24" s="8">
        <v>9</v>
      </c>
      <c r="G24" s="121">
        <v>17</v>
      </c>
      <c r="H24" s="120">
        <f t="shared" si="3"/>
        <v>7.7272727272727275</v>
      </c>
      <c r="I24" s="8">
        <v>9.5</v>
      </c>
      <c r="J24" s="102">
        <f>40*I24/$I$12</f>
        <v>39.175257731958766</v>
      </c>
      <c r="K24" s="8">
        <v>50.9</v>
      </c>
      <c r="L24" s="102">
        <f t="shared" si="5"/>
        <v>29.280943025540275</v>
      </c>
      <c r="M24" s="102">
        <f t="shared" si="2"/>
        <v>76.183473484771767</v>
      </c>
      <c r="N24" s="57"/>
    </row>
    <row r="25" spans="1:14">
      <c r="A25" s="119">
        <v>13</v>
      </c>
      <c r="B25" s="119"/>
      <c r="C25" s="8" t="s">
        <v>349</v>
      </c>
      <c r="D25" s="8" t="s">
        <v>350</v>
      </c>
      <c r="E25" s="8" t="s">
        <v>211</v>
      </c>
      <c r="F25" s="8">
        <v>9</v>
      </c>
      <c r="G25" s="8">
        <v>17</v>
      </c>
      <c r="H25" s="120">
        <f t="shared" si="3"/>
        <v>7.7272727272727275</v>
      </c>
      <c r="I25" s="8">
        <v>8.8000000000000007</v>
      </c>
      <c r="J25" s="102">
        <f>40*I25/$I$12</f>
        <v>36.288659793814439</v>
      </c>
      <c r="K25" s="8">
        <v>48.55</v>
      </c>
      <c r="L25" s="102">
        <f t="shared" si="5"/>
        <v>30.69824922760041</v>
      </c>
      <c r="M25" s="102">
        <f t="shared" si="2"/>
        <v>74.714181748687579</v>
      </c>
      <c r="N25" s="57"/>
    </row>
    <row r="26" spans="1:14">
      <c r="A26" s="119">
        <v>14</v>
      </c>
      <c r="B26" s="119"/>
      <c r="C26" s="8" t="s">
        <v>351</v>
      </c>
      <c r="D26" s="8" t="s">
        <v>177</v>
      </c>
      <c r="E26" s="8" t="s">
        <v>173</v>
      </c>
      <c r="F26" s="8">
        <v>9</v>
      </c>
      <c r="G26" s="121">
        <v>18.5</v>
      </c>
      <c r="H26" s="120">
        <f t="shared" si="3"/>
        <v>8.4090909090909083</v>
      </c>
      <c r="I26" s="8">
        <v>8</v>
      </c>
      <c r="J26" s="102">
        <f>40*I26/$I$12</f>
        <v>32.989690721649488</v>
      </c>
      <c r="K26" s="8">
        <v>45.52</v>
      </c>
      <c r="L26" s="102">
        <f t="shared" si="5"/>
        <v>32.741652021089628</v>
      </c>
      <c r="M26" s="102">
        <f t="shared" si="2"/>
        <v>74.140433651830023</v>
      </c>
      <c r="N26" s="57"/>
    </row>
    <row r="27" spans="1:14">
      <c r="A27" s="119">
        <v>15</v>
      </c>
      <c r="B27" s="119"/>
      <c r="C27" s="8" t="s">
        <v>352</v>
      </c>
      <c r="D27" s="8" t="s">
        <v>353</v>
      </c>
      <c r="E27" s="8" t="s">
        <v>267</v>
      </c>
      <c r="F27" s="8">
        <v>9</v>
      </c>
      <c r="G27" s="8">
        <v>11.5</v>
      </c>
      <c r="H27" s="120">
        <f t="shared" si="3"/>
        <v>5.2272727272727275</v>
      </c>
      <c r="I27" s="8">
        <v>10</v>
      </c>
      <c r="J27" s="102">
        <v>40</v>
      </c>
      <c r="K27" s="8">
        <v>54.96</v>
      </c>
      <c r="L27" s="102">
        <f t="shared" si="5"/>
        <v>27.117903930131</v>
      </c>
      <c r="M27" s="102">
        <f t="shared" si="2"/>
        <v>72.345176657403726</v>
      </c>
      <c r="N27" s="57"/>
    </row>
    <row r="28" spans="1:14">
      <c r="A28" s="119">
        <v>16</v>
      </c>
      <c r="B28" s="119"/>
      <c r="C28" s="8" t="s">
        <v>354</v>
      </c>
      <c r="D28" s="8" t="s">
        <v>203</v>
      </c>
      <c r="E28" s="8" t="s">
        <v>224</v>
      </c>
      <c r="F28" s="8">
        <v>9</v>
      </c>
      <c r="G28" s="121">
        <v>28.5</v>
      </c>
      <c r="H28" s="120">
        <f t="shared" si="3"/>
        <v>12.954545454545455</v>
      </c>
      <c r="I28" s="8">
        <v>8.3000000000000007</v>
      </c>
      <c r="J28" s="102">
        <f t="shared" ref="J28:J35" si="6">40*I28/$I$12</f>
        <v>34.226804123711339</v>
      </c>
      <c r="K28" s="8">
        <v>57.26</v>
      </c>
      <c r="L28" s="102">
        <f t="shared" si="5"/>
        <v>26.028641285365001</v>
      </c>
      <c r="M28" s="102">
        <f t="shared" si="2"/>
        <v>73.209990863621798</v>
      </c>
      <c r="N28" s="57"/>
    </row>
    <row r="29" spans="1:14">
      <c r="A29" s="119">
        <v>17</v>
      </c>
      <c r="B29" s="119"/>
      <c r="C29" s="8" t="s">
        <v>355</v>
      </c>
      <c r="D29" s="8" t="s">
        <v>201</v>
      </c>
      <c r="E29" s="8" t="s">
        <v>356</v>
      </c>
      <c r="F29" s="8">
        <v>9</v>
      </c>
      <c r="G29" s="121">
        <v>37</v>
      </c>
      <c r="H29" s="120">
        <f t="shared" si="3"/>
        <v>16.818181818181817</v>
      </c>
      <c r="I29" s="8">
        <v>7</v>
      </c>
      <c r="J29" s="102">
        <f t="shared" si="6"/>
        <v>28.865979381443299</v>
      </c>
      <c r="K29" s="8">
        <v>56.45</v>
      </c>
      <c r="L29" s="102">
        <f t="shared" si="5"/>
        <v>26.402125775022139</v>
      </c>
      <c r="M29" s="102">
        <f t="shared" si="2"/>
        <v>72.086286974647251</v>
      </c>
      <c r="N29" s="57"/>
    </row>
    <row r="30" spans="1:14">
      <c r="A30" s="119">
        <v>18</v>
      </c>
      <c r="B30" s="119"/>
      <c r="C30" s="8" t="s">
        <v>357</v>
      </c>
      <c r="D30" s="8" t="s">
        <v>358</v>
      </c>
      <c r="E30" s="8" t="s">
        <v>281</v>
      </c>
      <c r="F30" s="8">
        <v>9</v>
      </c>
      <c r="G30" s="121">
        <v>13</v>
      </c>
      <c r="H30" s="120">
        <f t="shared" si="3"/>
        <v>5.9090909090909092</v>
      </c>
      <c r="I30" s="8">
        <v>9.5</v>
      </c>
      <c r="J30" s="102">
        <f t="shared" si="6"/>
        <v>39.175257731958766</v>
      </c>
      <c r="K30" s="8">
        <v>55.6</v>
      </c>
      <c r="L30" s="102">
        <f t="shared" si="5"/>
        <v>26.805755395683452</v>
      </c>
      <c r="M30" s="102">
        <f t="shared" si="2"/>
        <v>71.890104036733121</v>
      </c>
      <c r="N30" s="57"/>
    </row>
    <row r="31" spans="1:14">
      <c r="A31" s="119">
        <v>19</v>
      </c>
      <c r="B31" s="119"/>
      <c r="C31" s="8" t="s">
        <v>359</v>
      </c>
      <c r="D31" s="8" t="s">
        <v>360</v>
      </c>
      <c r="E31" s="8" t="s">
        <v>240</v>
      </c>
      <c r="F31" s="8">
        <v>9</v>
      </c>
      <c r="G31" s="121">
        <v>32</v>
      </c>
      <c r="H31" s="120">
        <f t="shared" si="3"/>
        <v>14.545454545454545</v>
      </c>
      <c r="I31" s="8">
        <v>8</v>
      </c>
      <c r="J31" s="102">
        <f t="shared" si="6"/>
        <v>32.989690721649488</v>
      </c>
      <c r="K31" s="8">
        <v>65.260000000000005</v>
      </c>
      <c r="L31" s="102">
        <f t="shared" si="5"/>
        <v>22.837879252221878</v>
      </c>
      <c r="M31" s="102">
        <f t="shared" si="2"/>
        <v>70.373024519325909</v>
      </c>
      <c r="N31" s="57"/>
    </row>
    <row r="32" spans="1:14">
      <c r="A32" s="119">
        <v>20</v>
      </c>
      <c r="B32" s="119"/>
      <c r="C32" s="8" t="s">
        <v>361</v>
      </c>
      <c r="D32" s="8" t="s">
        <v>175</v>
      </c>
      <c r="E32" s="8" t="s">
        <v>219</v>
      </c>
      <c r="F32" s="8">
        <v>9</v>
      </c>
      <c r="G32" s="121">
        <v>15</v>
      </c>
      <c r="H32" s="120">
        <f t="shared" si="3"/>
        <v>6.8181818181818183</v>
      </c>
      <c r="I32" s="8">
        <v>8.5</v>
      </c>
      <c r="J32" s="102">
        <f t="shared" si="6"/>
        <v>35.051546391752581</v>
      </c>
      <c r="K32" s="8">
        <v>54.47</v>
      </c>
      <c r="L32" s="102">
        <f t="shared" si="5"/>
        <v>27.361850559941249</v>
      </c>
      <c r="M32" s="102">
        <f t="shared" si="2"/>
        <v>69.231578769875654</v>
      </c>
      <c r="N32" s="57"/>
    </row>
    <row r="33" spans="1:14">
      <c r="A33" s="119">
        <v>21</v>
      </c>
      <c r="B33" s="119"/>
      <c r="C33" s="8" t="s">
        <v>362</v>
      </c>
      <c r="D33" s="8" t="s">
        <v>256</v>
      </c>
      <c r="E33" s="8" t="s">
        <v>191</v>
      </c>
      <c r="F33" s="8">
        <v>9</v>
      </c>
      <c r="G33" s="8">
        <v>32</v>
      </c>
      <c r="H33" s="120">
        <f t="shared" si="3"/>
        <v>14.545454545454545</v>
      </c>
      <c r="I33" s="8">
        <v>4.5</v>
      </c>
      <c r="J33" s="102">
        <f t="shared" si="6"/>
        <v>18.556701030927837</v>
      </c>
      <c r="K33" s="8">
        <v>42.97</v>
      </c>
      <c r="L33" s="102">
        <f t="shared" si="5"/>
        <v>34.68466371887363</v>
      </c>
      <c r="M33" s="102">
        <f t="shared" si="2"/>
        <v>67.786819295256009</v>
      </c>
      <c r="N33" s="57"/>
    </row>
    <row r="34" spans="1:14">
      <c r="A34" s="119">
        <v>22</v>
      </c>
      <c r="B34" s="119"/>
      <c r="C34" s="8" t="s">
        <v>363</v>
      </c>
      <c r="D34" s="8" t="s">
        <v>210</v>
      </c>
      <c r="E34" s="8" t="s">
        <v>221</v>
      </c>
      <c r="F34" s="8">
        <v>9</v>
      </c>
      <c r="G34" s="8">
        <v>15</v>
      </c>
      <c r="H34" s="120">
        <f t="shared" si="3"/>
        <v>6.8181818181818183</v>
      </c>
      <c r="I34" s="8">
        <v>9</v>
      </c>
      <c r="J34" s="102">
        <f t="shared" si="6"/>
        <v>37.113402061855673</v>
      </c>
      <c r="K34" s="8">
        <v>62.69</v>
      </c>
      <c r="L34" s="102">
        <f t="shared" si="5"/>
        <v>23.774126654968892</v>
      </c>
      <c r="M34" s="102">
        <f t="shared" si="2"/>
        <v>67.705710535006389</v>
      </c>
      <c r="N34" s="57"/>
    </row>
    <row r="35" spans="1:14">
      <c r="A35" s="119">
        <v>23</v>
      </c>
      <c r="B35" s="119"/>
      <c r="C35" s="8" t="s">
        <v>364</v>
      </c>
      <c r="D35" s="8" t="s">
        <v>365</v>
      </c>
      <c r="E35" s="8" t="s">
        <v>211</v>
      </c>
      <c r="F35" s="8">
        <v>9</v>
      </c>
      <c r="G35" s="121">
        <v>20</v>
      </c>
      <c r="H35" s="120">
        <f t="shared" si="3"/>
        <v>9.0909090909090917</v>
      </c>
      <c r="I35" s="8">
        <v>6.5</v>
      </c>
      <c r="J35" s="102">
        <f t="shared" si="6"/>
        <v>26.804123711340207</v>
      </c>
      <c r="K35" s="8">
        <v>47.09</v>
      </c>
      <c r="L35" s="102">
        <f t="shared" si="5"/>
        <v>31.650031853896788</v>
      </c>
      <c r="M35" s="102">
        <f t="shared" si="2"/>
        <v>67.545064656146081</v>
      </c>
      <c r="N35" s="57"/>
    </row>
    <row r="36" spans="1:14">
      <c r="A36" s="119">
        <v>24</v>
      </c>
      <c r="B36" s="119"/>
      <c r="C36" s="8" t="s">
        <v>366</v>
      </c>
      <c r="D36" s="8" t="s">
        <v>262</v>
      </c>
      <c r="E36" s="8" t="s">
        <v>367</v>
      </c>
      <c r="F36" s="8">
        <v>9</v>
      </c>
      <c r="G36" s="121">
        <v>15.5</v>
      </c>
      <c r="H36" s="120">
        <f t="shared" si="3"/>
        <v>7.0454545454545459</v>
      </c>
      <c r="I36" s="8">
        <v>10</v>
      </c>
      <c r="J36" s="102">
        <v>40</v>
      </c>
      <c r="K36" s="8">
        <v>79.31</v>
      </c>
      <c r="L36" s="102">
        <f t="shared" si="5"/>
        <v>18.792081704703062</v>
      </c>
      <c r="M36" s="102">
        <f t="shared" si="2"/>
        <v>65.837536250157612</v>
      </c>
      <c r="N36" s="57"/>
    </row>
    <row r="37" spans="1:14">
      <c r="A37" s="119">
        <v>25</v>
      </c>
      <c r="B37" s="119"/>
      <c r="C37" s="8" t="s">
        <v>368</v>
      </c>
      <c r="D37" s="8" t="s">
        <v>247</v>
      </c>
      <c r="E37" s="8" t="s">
        <v>197</v>
      </c>
      <c r="F37" s="8">
        <v>9</v>
      </c>
      <c r="G37" s="8">
        <v>29.5</v>
      </c>
      <c r="H37" s="120">
        <f t="shared" si="3"/>
        <v>13.409090909090908</v>
      </c>
      <c r="I37" s="8">
        <v>6</v>
      </c>
      <c r="J37" s="102">
        <f t="shared" ref="J37:J59" si="7">40*I37/$I$12</f>
        <v>24.742268041237114</v>
      </c>
      <c r="K37" s="8">
        <v>53.1</v>
      </c>
      <c r="L37" s="102">
        <f t="shared" si="5"/>
        <v>28.067796610169488</v>
      </c>
      <c r="M37" s="102">
        <f t="shared" si="2"/>
        <v>66.219155560497512</v>
      </c>
      <c r="N37" s="57"/>
    </row>
    <row r="38" spans="1:14">
      <c r="A38" s="119">
        <v>26</v>
      </c>
      <c r="B38" s="119"/>
      <c r="C38" s="8" t="s">
        <v>369</v>
      </c>
      <c r="D38" s="8" t="s">
        <v>213</v>
      </c>
      <c r="E38" s="8" t="s">
        <v>370</v>
      </c>
      <c r="F38" s="8">
        <v>9</v>
      </c>
      <c r="G38" s="8">
        <v>25</v>
      </c>
      <c r="H38" s="120">
        <f t="shared" si="3"/>
        <v>11.363636363636363</v>
      </c>
      <c r="I38" s="8">
        <v>6.5</v>
      </c>
      <c r="J38" s="102">
        <f t="shared" si="7"/>
        <v>26.804123711340207</v>
      </c>
      <c r="K38" s="8">
        <v>55.04</v>
      </c>
      <c r="L38" s="102">
        <f t="shared" si="5"/>
        <v>27.07848837209302</v>
      </c>
      <c r="M38" s="102">
        <f t="shared" si="2"/>
        <v>65.24624844706959</v>
      </c>
      <c r="N38" s="57"/>
    </row>
    <row r="39" spans="1:14">
      <c r="A39" s="119">
        <v>27</v>
      </c>
      <c r="B39" s="119"/>
      <c r="C39" s="8" t="s">
        <v>371</v>
      </c>
      <c r="D39" s="8" t="s">
        <v>262</v>
      </c>
      <c r="E39" s="8" t="s">
        <v>197</v>
      </c>
      <c r="F39" s="8">
        <v>9</v>
      </c>
      <c r="G39" s="8">
        <v>22</v>
      </c>
      <c r="H39" s="120">
        <f t="shared" si="3"/>
        <v>10</v>
      </c>
      <c r="I39" s="8">
        <v>7.3</v>
      </c>
      <c r="J39" s="102">
        <f t="shared" si="7"/>
        <v>30.103092783505158</v>
      </c>
      <c r="K39" s="8">
        <v>61.18</v>
      </c>
      <c r="L39" s="102">
        <f t="shared" si="5"/>
        <v>24.360902255639097</v>
      </c>
      <c r="M39" s="102">
        <f t="shared" si="2"/>
        <v>64.463995039144265</v>
      </c>
      <c r="N39" s="57"/>
    </row>
    <row r="40" spans="1:14">
      <c r="A40" s="119">
        <v>28</v>
      </c>
      <c r="B40" s="119"/>
      <c r="C40" s="8" t="s">
        <v>372</v>
      </c>
      <c r="D40" s="8" t="s">
        <v>373</v>
      </c>
      <c r="E40" s="8" t="s">
        <v>374</v>
      </c>
      <c r="F40" s="8">
        <v>9</v>
      </c>
      <c r="G40" s="8">
        <v>21</v>
      </c>
      <c r="H40" s="120">
        <f t="shared" si="3"/>
        <v>9.545454545454545</v>
      </c>
      <c r="I40" s="8">
        <v>6.8</v>
      </c>
      <c r="J40" s="102">
        <f t="shared" si="7"/>
        <v>28.041237113402065</v>
      </c>
      <c r="K40" s="8">
        <v>55.72</v>
      </c>
      <c r="L40" s="102">
        <f t="shared" si="5"/>
        <v>26.748025843503228</v>
      </c>
      <c r="M40" s="102">
        <f t="shared" si="2"/>
        <v>64.334717502359837</v>
      </c>
      <c r="N40" s="57"/>
    </row>
    <row r="41" spans="1:14">
      <c r="A41" s="119">
        <v>29</v>
      </c>
      <c r="B41" s="119"/>
      <c r="C41" s="8" t="s">
        <v>375</v>
      </c>
      <c r="D41" s="8" t="s">
        <v>376</v>
      </c>
      <c r="E41" s="8" t="s">
        <v>191</v>
      </c>
      <c r="F41" s="8">
        <v>9</v>
      </c>
      <c r="G41" s="8">
        <v>19.5</v>
      </c>
      <c r="H41" s="120">
        <f t="shared" si="3"/>
        <v>8.8636363636363633</v>
      </c>
      <c r="I41" s="8">
        <v>6.6</v>
      </c>
      <c r="J41" s="102">
        <f t="shared" si="7"/>
        <v>27.216494845360828</v>
      </c>
      <c r="K41" s="8">
        <v>56.91</v>
      </c>
      <c r="L41" s="102">
        <f t="shared" si="5"/>
        <v>26.188719030047441</v>
      </c>
      <c r="M41" s="102">
        <f t="shared" si="2"/>
        <v>62.268850239044625</v>
      </c>
      <c r="N41" s="57"/>
    </row>
    <row r="42" spans="1:14">
      <c r="A42" s="119">
        <v>30</v>
      </c>
      <c r="B42" s="119"/>
      <c r="C42" s="8" t="s">
        <v>377</v>
      </c>
      <c r="D42" s="8" t="s">
        <v>181</v>
      </c>
      <c r="E42" s="8" t="s">
        <v>197</v>
      </c>
      <c r="F42" s="8">
        <v>9</v>
      </c>
      <c r="G42" s="121">
        <v>22</v>
      </c>
      <c r="H42" s="120">
        <f t="shared" si="3"/>
        <v>10</v>
      </c>
      <c r="I42" s="8">
        <v>6.3</v>
      </c>
      <c r="J42" s="102">
        <f t="shared" si="7"/>
        <v>25.979381443298973</v>
      </c>
      <c r="K42" s="8">
        <v>56.75</v>
      </c>
      <c r="L42" s="102">
        <f t="shared" si="5"/>
        <v>26.262555066079294</v>
      </c>
      <c r="M42" s="102">
        <f t="shared" si="2"/>
        <v>62.24193650937827</v>
      </c>
      <c r="N42" s="57"/>
    </row>
    <row r="43" spans="1:14">
      <c r="A43" s="119">
        <v>31</v>
      </c>
      <c r="B43" s="119"/>
      <c r="C43" s="8" t="s">
        <v>378</v>
      </c>
      <c r="D43" s="8" t="s">
        <v>379</v>
      </c>
      <c r="E43" s="8" t="s">
        <v>197</v>
      </c>
      <c r="F43" s="8">
        <v>9</v>
      </c>
      <c r="G43" s="121">
        <v>18.5</v>
      </c>
      <c r="H43" s="120">
        <f t="shared" si="3"/>
        <v>8.4090909090909083</v>
      </c>
      <c r="I43" s="8">
        <v>6.5</v>
      </c>
      <c r="J43" s="102">
        <f t="shared" si="7"/>
        <v>26.804123711340207</v>
      </c>
      <c r="K43" s="8">
        <v>57.17</v>
      </c>
      <c r="L43" s="102">
        <f t="shared" si="5"/>
        <v>26.069616931957317</v>
      </c>
      <c r="M43" s="102">
        <f t="shared" si="2"/>
        <v>61.28283155238843</v>
      </c>
      <c r="N43" s="57"/>
    </row>
    <row r="44" spans="1:14">
      <c r="A44" s="119">
        <v>32</v>
      </c>
      <c r="B44" s="119"/>
      <c r="C44" s="8" t="s">
        <v>380</v>
      </c>
      <c r="D44" s="8" t="s">
        <v>190</v>
      </c>
      <c r="E44" s="8" t="s">
        <v>370</v>
      </c>
      <c r="F44" s="8">
        <v>9</v>
      </c>
      <c r="G44" s="121">
        <v>32.5</v>
      </c>
      <c r="H44" s="120">
        <f t="shared" si="3"/>
        <v>14.772727272727273</v>
      </c>
      <c r="I44" s="8">
        <v>5.5</v>
      </c>
      <c r="J44" s="102">
        <f t="shared" si="7"/>
        <v>22.680412371134022</v>
      </c>
      <c r="K44" s="8">
        <v>63.92</v>
      </c>
      <c r="L44" s="102">
        <f t="shared" si="5"/>
        <v>23.316645807259071</v>
      </c>
      <c r="M44" s="102">
        <f t="shared" si="2"/>
        <v>60.769785451120363</v>
      </c>
      <c r="N44" s="57"/>
    </row>
    <row r="45" spans="1:14">
      <c r="A45" s="119">
        <v>33</v>
      </c>
      <c r="B45" s="119"/>
      <c r="C45" s="8" t="s">
        <v>381</v>
      </c>
      <c r="D45" s="8" t="s">
        <v>210</v>
      </c>
      <c r="E45" s="8" t="s">
        <v>224</v>
      </c>
      <c r="F45" s="8">
        <v>9</v>
      </c>
      <c r="G45" s="8">
        <v>22</v>
      </c>
      <c r="H45" s="120">
        <f t="shared" si="3"/>
        <v>10</v>
      </c>
      <c r="I45" s="8">
        <v>5</v>
      </c>
      <c r="J45" s="102">
        <f t="shared" si="7"/>
        <v>20.618556701030929</v>
      </c>
      <c r="K45" s="8">
        <v>50.07</v>
      </c>
      <c r="L45" s="102">
        <f t="shared" si="5"/>
        <v>29.766327142001195</v>
      </c>
      <c r="M45" s="102">
        <f t="shared" si="2"/>
        <v>60.384883843032128</v>
      </c>
      <c r="N45" s="57"/>
    </row>
    <row r="46" spans="1:14">
      <c r="A46" s="119">
        <v>34</v>
      </c>
      <c r="B46" s="119"/>
      <c r="C46" s="8" t="s">
        <v>382</v>
      </c>
      <c r="D46" s="8" t="s">
        <v>181</v>
      </c>
      <c r="E46" s="8" t="s">
        <v>167</v>
      </c>
      <c r="F46" s="8">
        <v>9</v>
      </c>
      <c r="G46" s="8">
        <v>24</v>
      </c>
      <c r="H46" s="120">
        <f t="shared" si="3"/>
        <v>10.909090909090908</v>
      </c>
      <c r="I46" s="8">
        <v>5.5</v>
      </c>
      <c r="J46" s="102">
        <f t="shared" si="7"/>
        <v>22.680412371134022</v>
      </c>
      <c r="K46" s="8">
        <v>60.12</v>
      </c>
      <c r="L46" s="102">
        <f t="shared" si="5"/>
        <v>24.790419161676645</v>
      </c>
      <c r="M46" s="102">
        <f t="shared" si="2"/>
        <v>58.379922441901577</v>
      </c>
      <c r="N46" s="57"/>
    </row>
    <row r="47" spans="1:14">
      <c r="A47" s="119">
        <v>35</v>
      </c>
      <c r="B47" s="119"/>
      <c r="C47" s="8" t="s">
        <v>383</v>
      </c>
      <c r="D47" s="8" t="s">
        <v>376</v>
      </c>
      <c r="E47" s="8" t="s">
        <v>219</v>
      </c>
      <c r="F47" s="8">
        <v>9</v>
      </c>
      <c r="G47" s="8">
        <v>24</v>
      </c>
      <c r="H47" s="120">
        <f t="shared" si="3"/>
        <v>10.909090909090908</v>
      </c>
      <c r="I47" s="8">
        <v>5.3</v>
      </c>
      <c r="J47" s="102">
        <f t="shared" si="7"/>
        <v>21.855670103092784</v>
      </c>
      <c r="K47" s="8">
        <v>58.27</v>
      </c>
      <c r="L47" s="102">
        <f t="shared" si="5"/>
        <v>25.577484125622099</v>
      </c>
      <c r="M47" s="102">
        <f t="shared" si="2"/>
        <v>58.34224513780579</v>
      </c>
      <c r="N47" s="57"/>
    </row>
    <row r="48" spans="1:14">
      <c r="A48" s="119">
        <v>36</v>
      </c>
      <c r="B48" s="119"/>
      <c r="C48" s="8" t="s">
        <v>384</v>
      </c>
      <c r="D48" s="8" t="s">
        <v>256</v>
      </c>
      <c r="E48" s="8" t="s">
        <v>281</v>
      </c>
      <c r="F48" s="8">
        <v>9</v>
      </c>
      <c r="G48" s="121">
        <v>23</v>
      </c>
      <c r="H48" s="120">
        <f t="shared" si="3"/>
        <v>10.454545454545455</v>
      </c>
      <c r="I48" s="8">
        <v>4.5</v>
      </c>
      <c r="J48" s="102">
        <f t="shared" si="7"/>
        <v>18.556701030927837</v>
      </c>
      <c r="K48" s="8">
        <v>51.1</v>
      </c>
      <c r="L48" s="102">
        <f t="shared" si="5"/>
        <v>29.166340508806258</v>
      </c>
      <c r="M48" s="102">
        <f t="shared" si="2"/>
        <v>58.177586994279551</v>
      </c>
      <c r="N48" s="57"/>
    </row>
    <row r="49" spans="1:14">
      <c r="A49" s="119">
        <v>37</v>
      </c>
      <c r="B49" s="119"/>
      <c r="C49" s="8" t="s">
        <v>385</v>
      </c>
      <c r="D49" s="8" t="s">
        <v>216</v>
      </c>
      <c r="E49" s="8" t="s">
        <v>386</v>
      </c>
      <c r="F49" s="8">
        <v>9</v>
      </c>
      <c r="G49" s="8">
        <v>17.5</v>
      </c>
      <c r="H49" s="120">
        <f t="shared" si="3"/>
        <v>7.9545454545454541</v>
      </c>
      <c r="I49" s="8">
        <v>6</v>
      </c>
      <c r="J49" s="102">
        <f t="shared" si="7"/>
        <v>24.742268041237114</v>
      </c>
      <c r="K49" s="8">
        <v>59.19</v>
      </c>
      <c r="L49" s="102">
        <f t="shared" si="5"/>
        <v>25.179929042067915</v>
      </c>
      <c r="M49" s="102">
        <f t="shared" si="2"/>
        <v>57.87674253785049</v>
      </c>
      <c r="N49" s="57"/>
    </row>
    <row r="50" spans="1:14">
      <c r="A50" s="119">
        <v>38</v>
      </c>
      <c r="B50" s="119"/>
      <c r="C50" s="8" t="s">
        <v>387</v>
      </c>
      <c r="D50" s="8" t="s">
        <v>388</v>
      </c>
      <c r="E50" s="8" t="s">
        <v>389</v>
      </c>
      <c r="F50" s="8">
        <v>9</v>
      </c>
      <c r="G50" s="8">
        <v>17</v>
      </c>
      <c r="H50" s="120">
        <f t="shared" si="3"/>
        <v>7.7272727272727275</v>
      </c>
      <c r="I50" s="8">
        <v>5</v>
      </c>
      <c r="J50" s="102">
        <f t="shared" si="7"/>
        <v>20.618556701030929</v>
      </c>
      <c r="K50" s="8">
        <v>50.69</v>
      </c>
      <c r="L50" s="102">
        <f t="shared" si="5"/>
        <v>29.40224896429276</v>
      </c>
      <c r="M50" s="102">
        <f t="shared" si="2"/>
        <v>57.748078392596412</v>
      </c>
      <c r="N50" s="57"/>
    </row>
    <row r="51" spans="1:14">
      <c r="A51" s="119">
        <v>39</v>
      </c>
      <c r="B51" s="119"/>
      <c r="C51" s="8" t="s">
        <v>390</v>
      </c>
      <c r="D51" s="8" t="s">
        <v>172</v>
      </c>
      <c r="E51" s="8" t="s">
        <v>342</v>
      </c>
      <c r="F51" s="8">
        <v>9</v>
      </c>
      <c r="G51" s="8">
        <v>15.5</v>
      </c>
      <c r="H51" s="120">
        <f t="shared" si="3"/>
        <v>7.0454545454545459</v>
      </c>
      <c r="I51" s="8">
        <v>5.3</v>
      </c>
      <c r="J51" s="102">
        <f t="shared" si="7"/>
        <v>21.855670103092784</v>
      </c>
      <c r="K51" s="8">
        <v>54.16</v>
      </c>
      <c r="L51" s="102">
        <f t="shared" si="5"/>
        <v>27.518463810930577</v>
      </c>
      <c r="M51" s="102">
        <f t="shared" si="2"/>
        <v>56.419588459477907</v>
      </c>
      <c r="N51" s="57"/>
    </row>
    <row r="52" spans="1:14">
      <c r="A52" s="119">
        <v>40</v>
      </c>
      <c r="B52" s="119"/>
      <c r="C52" s="8" t="s">
        <v>391</v>
      </c>
      <c r="D52" s="8" t="s">
        <v>392</v>
      </c>
      <c r="E52" s="8" t="s">
        <v>191</v>
      </c>
      <c r="F52" s="8">
        <v>9</v>
      </c>
      <c r="G52" s="121">
        <v>25</v>
      </c>
      <c r="H52" s="120">
        <f t="shared" si="3"/>
        <v>11.363636363636363</v>
      </c>
      <c r="I52" s="8">
        <v>3</v>
      </c>
      <c r="J52" s="102">
        <f t="shared" si="7"/>
        <v>12.371134020618557</v>
      </c>
      <c r="K52" s="8">
        <v>53.1</v>
      </c>
      <c r="L52" s="102">
        <f t="shared" si="5"/>
        <v>28.067796610169488</v>
      </c>
      <c r="M52" s="102">
        <f t="shared" si="2"/>
        <v>51.80256699442441</v>
      </c>
      <c r="N52" s="57"/>
    </row>
    <row r="53" spans="1:14">
      <c r="A53" s="119">
        <v>41</v>
      </c>
      <c r="B53" s="119"/>
      <c r="C53" s="8" t="s">
        <v>393</v>
      </c>
      <c r="D53" s="8" t="s">
        <v>190</v>
      </c>
      <c r="E53" s="8" t="s">
        <v>394</v>
      </c>
      <c r="F53" s="8">
        <v>9</v>
      </c>
      <c r="G53" s="8">
        <v>17.5</v>
      </c>
      <c r="H53" s="120">
        <f t="shared" si="3"/>
        <v>7.9545454545454541</v>
      </c>
      <c r="I53" s="8">
        <v>4.5</v>
      </c>
      <c r="J53" s="102">
        <f t="shared" si="7"/>
        <v>18.556701030927837</v>
      </c>
      <c r="K53" s="8">
        <v>60.23</v>
      </c>
      <c r="L53" s="102">
        <f t="shared" si="5"/>
        <v>24.745143616138137</v>
      </c>
      <c r="M53" s="102">
        <f t="shared" si="2"/>
        <v>51.25639010161143</v>
      </c>
      <c r="N53" s="57"/>
    </row>
    <row r="54" spans="1:14">
      <c r="A54" s="119">
        <v>42</v>
      </c>
      <c r="B54" s="119"/>
      <c r="C54" s="8" t="s">
        <v>395</v>
      </c>
      <c r="D54" s="8" t="s">
        <v>293</v>
      </c>
      <c r="E54" s="8" t="s">
        <v>244</v>
      </c>
      <c r="F54" s="8">
        <v>9</v>
      </c>
      <c r="G54" s="121">
        <v>9</v>
      </c>
      <c r="H54" s="120">
        <f t="shared" si="3"/>
        <v>4.0909090909090908</v>
      </c>
      <c r="I54" s="8">
        <v>5.5</v>
      </c>
      <c r="J54" s="102">
        <f t="shared" si="7"/>
        <v>22.680412371134022</v>
      </c>
      <c r="K54" s="8">
        <v>72.760000000000005</v>
      </c>
      <c r="L54" s="102">
        <f t="shared" si="5"/>
        <v>20.483782297965913</v>
      </c>
      <c r="M54" s="102">
        <f t="shared" si="2"/>
        <v>47.255103760009021</v>
      </c>
      <c r="N54" s="57"/>
    </row>
    <row r="55" spans="1:14">
      <c r="A55" s="119">
        <v>43</v>
      </c>
      <c r="B55" s="119"/>
      <c r="C55" s="8" t="s">
        <v>242</v>
      </c>
      <c r="D55" s="8" t="s">
        <v>177</v>
      </c>
      <c r="E55" s="8" t="s">
        <v>211</v>
      </c>
      <c r="F55" s="8">
        <v>9</v>
      </c>
      <c r="G55" s="8">
        <v>14.5</v>
      </c>
      <c r="H55" s="120">
        <f t="shared" si="3"/>
        <v>6.5909090909090908</v>
      </c>
      <c r="I55" s="8">
        <v>3.5</v>
      </c>
      <c r="J55" s="102">
        <f t="shared" si="7"/>
        <v>14.43298969072165</v>
      </c>
      <c r="K55" s="8">
        <v>66.09</v>
      </c>
      <c r="L55" s="102">
        <f t="shared" si="5"/>
        <v>22.551066727190193</v>
      </c>
      <c r="M55" s="102">
        <f t="shared" si="2"/>
        <v>43.574965508820938</v>
      </c>
      <c r="N55" s="57"/>
    </row>
    <row r="56" spans="1:14">
      <c r="A56" s="119">
        <v>44</v>
      </c>
      <c r="B56" s="119"/>
      <c r="C56" s="8" t="s">
        <v>396</v>
      </c>
      <c r="D56" s="8" t="s">
        <v>193</v>
      </c>
      <c r="E56" s="8" t="s">
        <v>338</v>
      </c>
      <c r="F56" s="8">
        <v>9</v>
      </c>
      <c r="G56" s="121">
        <v>29.5</v>
      </c>
      <c r="H56" s="120">
        <f t="shared" si="3"/>
        <v>13.409090909090908</v>
      </c>
      <c r="I56" s="8">
        <v>1.8</v>
      </c>
      <c r="J56" s="102">
        <f t="shared" si="7"/>
        <v>7.4226804123711343</v>
      </c>
      <c r="K56" s="8">
        <v>67.45</v>
      </c>
      <c r="L56" s="102">
        <f t="shared" si="5"/>
        <v>22.096367679762785</v>
      </c>
      <c r="M56" s="102">
        <f t="shared" si="2"/>
        <v>42.928139001224828</v>
      </c>
      <c r="N56" s="57"/>
    </row>
    <row r="57" spans="1:14">
      <c r="A57" s="119">
        <v>45</v>
      </c>
      <c r="B57" s="119"/>
      <c r="C57" s="8" t="s">
        <v>397</v>
      </c>
      <c r="D57" s="8" t="s">
        <v>205</v>
      </c>
      <c r="E57" s="8" t="s">
        <v>398</v>
      </c>
      <c r="F57" s="8">
        <v>9</v>
      </c>
      <c r="G57" s="8">
        <v>21</v>
      </c>
      <c r="H57" s="120">
        <f t="shared" si="3"/>
        <v>9.545454545454545</v>
      </c>
      <c r="I57" s="8">
        <v>2</v>
      </c>
      <c r="J57" s="102">
        <f t="shared" si="7"/>
        <v>8.247422680412372</v>
      </c>
      <c r="K57" s="8">
        <v>68.13</v>
      </c>
      <c r="L57" s="102">
        <f t="shared" si="5"/>
        <v>21.875825627476882</v>
      </c>
      <c r="M57" s="102">
        <f t="shared" si="2"/>
        <v>39.668702853343802</v>
      </c>
      <c r="N57" s="57"/>
    </row>
    <row r="58" spans="1:14">
      <c r="A58" s="119">
        <v>46</v>
      </c>
      <c r="B58" s="119"/>
      <c r="C58" s="8" t="s">
        <v>399</v>
      </c>
      <c r="D58" s="8" t="s">
        <v>256</v>
      </c>
      <c r="E58" s="8" t="s">
        <v>398</v>
      </c>
      <c r="F58" s="8">
        <v>9</v>
      </c>
      <c r="G58" s="8">
        <v>10.5</v>
      </c>
      <c r="H58" s="120">
        <f t="shared" si="3"/>
        <v>4.7727272727272725</v>
      </c>
      <c r="I58" s="8">
        <v>0</v>
      </c>
      <c r="J58" s="102">
        <f t="shared" si="7"/>
        <v>0</v>
      </c>
      <c r="K58" s="8">
        <v>0</v>
      </c>
      <c r="L58" s="102">
        <v>0</v>
      </c>
      <c r="M58" s="102">
        <f t="shared" si="2"/>
        <v>4.7727272727272725</v>
      </c>
      <c r="N58" s="57"/>
    </row>
    <row r="59" spans="1:14">
      <c r="A59" s="119">
        <v>47</v>
      </c>
      <c r="B59" s="119"/>
      <c r="C59" s="8" t="s">
        <v>400</v>
      </c>
      <c r="D59" s="8" t="s">
        <v>401</v>
      </c>
      <c r="E59" s="8" t="s">
        <v>402</v>
      </c>
      <c r="F59" s="8">
        <v>9</v>
      </c>
      <c r="G59" s="121">
        <v>6</v>
      </c>
      <c r="H59" s="120">
        <f t="shared" si="3"/>
        <v>2.7272727272727271</v>
      </c>
      <c r="I59" s="8">
        <v>0</v>
      </c>
      <c r="J59" s="102">
        <f t="shared" si="7"/>
        <v>0</v>
      </c>
      <c r="K59" s="8">
        <v>0</v>
      </c>
      <c r="L59" s="102">
        <v>0</v>
      </c>
      <c r="M59" s="102">
        <f t="shared" si="2"/>
        <v>2.7272727272727271</v>
      </c>
      <c r="N59" s="57"/>
    </row>
    <row r="60" spans="1:14">
      <c r="A60" s="56"/>
      <c r="B60" s="56"/>
      <c r="C60" s="57"/>
      <c r="D60" s="57"/>
      <c r="E60" s="57"/>
      <c r="F60" s="57"/>
      <c r="G60" s="57"/>
      <c r="H60" s="58"/>
      <c r="I60" s="57"/>
      <c r="J60" s="59"/>
      <c r="K60" s="57"/>
      <c r="L60" s="59"/>
      <c r="M60" s="57"/>
      <c r="N60" s="57"/>
    </row>
    <row r="61" spans="1:14">
      <c r="A61" s="56"/>
      <c r="B61" s="56"/>
      <c r="C61" s="57"/>
      <c r="D61" s="57"/>
      <c r="E61" s="57"/>
      <c r="F61" s="57"/>
      <c r="G61" s="57"/>
      <c r="H61" s="58"/>
      <c r="I61" s="57"/>
      <c r="J61" s="59"/>
      <c r="K61" s="57"/>
      <c r="L61" s="59"/>
      <c r="M61" s="57"/>
      <c r="N61" s="57"/>
    </row>
    <row r="62" spans="1:14">
      <c r="A62" s="56"/>
      <c r="B62" s="56"/>
      <c r="C62" s="57" t="s">
        <v>100</v>
      </c>
      <c r="D62" s="57" t="s">
        <v>440</v>
      </c>
      <c r="E62" s="31"/>
      <c r="F62" s="57"/>
      <c r="G62" s="60"/>
      <c r="H62" s="58"/>
      <c r="I62" s="57"/>
      <c r="J62" s="59"/>
      <c r="K62" s="57"/>
      <c r="L62" s="59"/>
      <c r="M62" s="59"/>
      <c r="N62" s="57"/>
    </row>
    <row r="63" spans="1:14">
      <c r="A63" s="56"/>
      <c r="B63" s="56"/>
      <c r="C63" s="31" t="s">
        <v>441</v>
      </c>
      <c r="D63" s="31" t="s">
        <v>442</v>
      </c>
      <c r="E63" s="31"/>
      <c r="F63" s="57"/>
      <c r="G63" s="60"/>
      <c r="H63" s="58"/>
      <c r="I63" s="57"/>
      <c r="J63" s="59"/>
      <c r="K63" s="57"/>
      <c r="L63" s="59"/>
      <c r="M63" s="59"/>
      <c r="N63" s="57"/>
    </row>
    <row r="64" spans="1:14">
      <c r="A64" s="56"/>
      <c r="B64" s="56"/>
      <c r="C64" s="31" t="s">
        <v>102</v>
      </c>
      <c r="D64" s="31" t="s">
        <v>443</v>
      </c>
      <c r="E64" s="31"/>
      <c r="F64" s="57"/>
      <c r="G64" s="60"/>
      <c r="H64" s="58"/>
      <c r="I64" s="57"/>
      <c r="J64" s="59"/>
      <c r="K64" s="57"/>
      <c r="L64" s="59"/>
      <c r="M64" s="59"/>
      <c r="N64" s="57"/>
    </row>
    <row r="65" spans="1:14">
      <c r="A65" s="56"/>
      <c r="B65" s="56"/>
      <c r="C65" s="31"/>
      <c r="D65" s="31" t="s">
        <v>444</v>
      </c>
      <c r="E65" s="31"/>
      <c r="F65" s="57"/>
      <c r="G65" s="60"/>
      <c r="H65" s="58"/>
      <c r="I65" s="57"/>
      <c r="J65" s="59"/>
      <c r="K65" s="57"/>
      <c r="L65" s="59"/>
      <c r="M65" s="59"/>
      <c r="N65" s="57"/>
    </row>
    <row r="66" spans="1:14">
      <c r="A66" s="56"/>
      <c r="B66" s="56"/>
      <c r="C66" s="31"/>
      <c r="D66" s="31" t="s">
        <v>445</v>
      </c>
      <c r="E66" s="31"/>
      <c r="F66" s="57"/>
      <c r="G66" s="60"/>
      <c r="H66" s="58"/>
      <c r="I66" s="57"/>
      <c r="J66" s="59"/>
      <c r="K66" s="57"/>
      <c r="L66" s="59"/>
      <c r="M66" s="59"/>
      <c r="N66" s="57"/>
    </row>
    <row r="67" spans="1:14">
      <c r="A67" s="56"/>
      <c r="B67" s="56"/>
      <c r="C67" s="31"/>
      <c r="D67" s="31" t="s">
        <v>446</v>
      </c>
      <c r="E67" s="31"/>
      <c r="F67" s="57"/>
      <c r="G67" s="57"/>
      <c r="H67" s="58"/>
      <c r="I67" s="57"/>
      <c r="J67" s="59"/>
      <c r="K67" s="57"/>
      <c r="L67" s="59"/>
      <c r="M67" s="59"/>
      <c r="N67" s="57"/>
    </row>
    <row r="68" spans="1:14">
      <c r="A68" s="56"/>
      <c r="B68" s="56"/>
      <c r="C68" s="31"/>
      <c r="D68" s="31" t="s">
        <v>447</v>
      </c>
      <c r="E68" s="31"/>
      <c r="F68" s="57"/>
      <c r="G68" s="57"/>
      <c r="H68" s="58"/>
      <c r="I68" s="57"/>
      <c r="J68" s="59"/>
      <c r="K68" s="57"/>
      <c r="L68" s="59"/>
      <c r="M68" s="59"/>
      <c r="N68" s="57"/>
    </row>
    <row r="69" spans="1:14">
      <c r="A69" s="56"/>
      <c r="B69" s="56"/>
      <c r="C69" s="31"/>
      <c r="D69" s="31" t="s">
        <v>448</v>
      </c>
      <c r="E69" s="31"/>
      <c r="F69" s="57"/>
      <c r="G69" s="57"/>
      <c r="H69" s="58"/>
      <c r="I69" s="57"/>
      <c r="J69" s="59"/>
      <c r="K69" s="57"/>
      <c r="L69" s="59"/>
      <c r="M69" s="59"/>
      <c r="N69" s="57"/>
    </row>
    <row r="70" spans="1:14">
      <c r="A70" s="56"/>
      <c r="B70" s="56"/>
      <c r="C70" s="31"/>
      <c r="D70" s="31" t="s">
        <v>449</v>
      </c>
      <c r="E70" s="31"/>
      <c r="F70" s="57"/>
      <c r="G70" s="57"/>
      <c r="H70" s="58"/>
      <c r="I70" s="57"/>
      <c r="J70" s="59"/>
      <c r="K70" s="57"/>
      <c r="L70" s="59"/>
      <c r="M70" s="59"/>
      <c r="N70" s="57"/>
    </row>
    <row r="71" spans="1:14">
      <c r="A71" s="56"/>
      <c r="B71" s="56"/>
      <c r="C71" s="31"/>
      <c r="D71" s="31" t="s">
        <v>450</v>
      </c>
      <c r="E71" s="31"/>
      <c r="F71" s="57"/>
      <c r="G71" s="57"/>
      <c r="H71" s="58"/>
      <c r="I71" s="57"/>
      <c r="J71" s="59"/>
      <c r="K71" s="57"/>
      <c r="L71" s="59"/>
      <c r="M71" s="59"/>
      <c r="N71" s="57"/>
    </row>
    <row r="72" spans="1:14">
      <c r="A72" s="56"/>
      <c r="B72" s="56"/>
      <c r="C72" s="31"/>
      <c r="D72" s="31"/>
      <c r="E72" s="31"/>
      <c r="F72" s="57"/>
      <c r="G72" s="57"/>
      <c r="H72" s="58"/>
      <c r="I72" s="57"/>
      <c r="J72" s="59"/>
      <c r="K72" s="57"/>
      <c r="L72" s="59"/>
      <c r="M72" s="59"/>
      <c r="N72" s="57"/>
    </row>
    <row r="73" spans="1:14">
      <c r="A73" s="56"/>
      <c r="B73" s="56"/>
      <c r="C73" s="31"/>
      <c r="D73" s="31"/>
      <c r="E73" s="31"/>
      <c r="F73" s="57"/>
      <c r="G73" s="57"/>
      <c r="H73" s="58"/>
      <c r="I73" s="57"/>
      <c r="J73" s="59"/>
      <c r="K73" s="57"/>
      <c r="L73" s="59"/>
      <c r="M73" s="59"/>
      <c r="N73" s="57"/>
    </row>
    <row r="74" spans="1:14">
      <c r="A74" s="56"/>
      <c r="B74" s="56"/>
      <c r="C74" s="57"/>
      <c r="D74" s="57"/>
      <c r="E74" s="57"/>
      <c r="F74" s="57"/>
      <c r="G74" s="57"/>
      <c r="H74" s="58"/>
      <c r="I74" s="57"/>
      <c r="J74" s="59"/>
      <c r="K74" s="57"/>
      <c r="L74" s="59"/>
      <c r="M74" s="57"/>
      <c r="N74" s="57"/>
    </row>
    <row r="75" spans="1:14">
      <c r="A75" s="56"/>
      <c r="B75" s="56"/>
      <c r="C75" s="31"/>
      <c r="D75" s="31"/>
      <c r="E75" s="31"/>
      <c r="F75" s="57"/>
      <c r="G75" s="60"/>
      <c r="H75" s="58"/>
      <c r="I75" s="57"/>
      <c r="J75" s="59"/>
      <c r="K75" s="57"/>
      <c r="L75" s="59"/>
      <c r="M75" s="59"/>
      <c r="N75" s="57"/>
    </row>
    <row r="76" spans="1:14">
      <c r="A76" s="56"/>
      <c r="B76" s="56"/>
      <c r="C76" s="31"/>
      <c r="D76" s="31"/>
      <c r="E76" s="31"/>
      <c r="F76" s="57"/>
      <c r="G76" s="60"/>
      <c r="H76" s="58"/>
      <c r="I76" s="57"/>
      <c r="J76" s="59"/>
      <c r="K76" s="57"/>
      <c r="L76" s="59"/>
      <c r="M76" s="59"/>
      <c r="N76" s="57"/>
    </row>
    <row r="77" spans="1:14">
      <c r="A77" s="56"/>
      <c r="B77" s="56"/>
      <c r="C77" s="31"/>
      <c r="D77" s="31"/>
      <c r="E77" s="31"/>
      <c r="F77" s="57"/>
      <c r="G77" s="57"/>
      <c r="H77" s="58"/>
      <c r="I77" s="57"/>
      <c r="J77" s="59"/>
      <c r="K77" s="57"/>
      <c r="L77" s="59"/>
      <c r="M77" s="59"/>
      <c r="N77" s="57"/>
    </row>
    <row r="78" spans="1:14">
      <c r="A78" s="56"/>
      <c r="B78" s="56"/>
      <c r="C78" s="31"/>
      <c r="D78" s="31"/>
      <c r="E78" s="31"/>
      <c r="F78" s="57"/>
      <c r="G78" s="57"/>
      <c r="H78" s="58"/>
      <c r="I78" s="57"/>
      <c r="J78" s="59"/>
      <c r="K78" s="57"/>
      <c r="L78" s="59"/>
      <c r="M78" s="59"/>
      <c r="N78" s="57"/>
    </row>
    <row r="79" spans="1:14">
      <c r="A79" s="56"/>
      <c r="B79" s="56"/>
      <c r="C79" s="31"/>
      <c r="D79" s="31"/>
      <c r="E79" s="31"/>
      <c r="F79" s="57"/>
      <c r="G79" s="57"/>
      <c r="H79" s="58"/>
      <c r="I79" s="57"/>
      <c r="J79" s="59"/>
      <c r="K79" s="57"/>
      <c r="L79" s="59"/>
      <c r="M79" s="59"/>
      <c r="N79" s="57"/>
    </row>
    <row r="80" spans="1:14">
      <c r="A80" s="56"/>
      <c r="B80" s="56"/>
      <c r="C80" s="31"/>
      <c r="D80" s="31"/>
      <c r="E80" s="31"/>
      <c r="F80" s="57"/>
      <c r="G80" s="57"/>
      <c r="H80" s="58"/>
      <c r="I80" s="57"/>
      <c r="J80" s="59"/>
      <c r="K80" s="57"/>
      <c r="L80" s="59"/>
      <c r="M80" s="59"/>
      <c r="N80" s="57"/>
    </row>
    <row r="81" spans="1:14">
      <c r="A81" s="56"/>
      <c r="B81" s="56"/>
      <c r="C81" s="31"/>
      <c r="D81" s="31"/>
      <c r="E81" s="31"/>
      <c r="F81" s="57"/>
      <c r="G81" s="57"/>
      <c r="H81" s="58"/>
      <c r="I81" s="57"/>
      <c r="J81" s="59"/>
      <c r="K81" s="57"/>
      <c r="L81" s="59"/>
      <c r="M81" s="59"/>
      <c r="N81" s="57"/>
    </row>
    <row r="82" spans="1:14">
      <c r="A82" s="56"/>
      <c r="B82" s="56"/>
      <c r="C82" s="31"/>
      <c r="D82" s="31"/>
      <c r="E82" s="31"/>
      <c r="F82" s="57"/>
      <c r="G82" s="57"/>
      <c r="H82" s="58"/>
      <c r="I82" s="57"/>
      <c r="J82" s="59"/>
      <c r="K82" s="57"/>
      <c r="L82" s="59"/>
      <c r="M82" s="59"/>
      <c r="N82" s="57"/>
    </row>
    <row r="83" spans="1:14">
      <c r="A83" s="56"/>
      <c r="B83" s="56"/>
      <c r="C83" s="31"/>
      <c r="D83" s="31"/>
      <c r="E83" s="31"/>
      <c r="F83" s="57"/>
      <c r="G83" s="57"/>
      <c r="H83" s="58"/>
      <c r="I83" s="57"/>
      <c r="J83" s="59"/>
      <c r="K83" s="57"/>
      <c r="L83" s="59"/>
      <c r="M83" s="59"/>
      <c r="N83" s="57"/>
    </row>
    <row r="84" spans="1:14">
      <c r="A84" s="56"/>
      <c r="B84" s="56"/>
      <c r="C84" s="57"/>
      <c r="D84" s="57"/>
      <c r="E84" s="57"/>
      <c r="F84" s="57"/>
      <c r="G84" s="57"/>
      <c r="H84" s="58"/>
      <c r="I84" s="57"/>
      <c r="J84" s="59"/>
      <c r="K84" s="57"/>
      <c r="L84" s="59"/>
      <c r="M84" s="57"/>
      <c r="N84" s="57"/>
    </row>
    <row r="85" spans="1:14">
      <c r="A85" s="56"/>
      <c r="B85" s="56"/>
      <c r="C85" s="57"/>
      <c r="D85" s="57"/>
      <c r="E85" s="57"/>
      <c r="F85" s="57"/>
      <c r="G85" s="57"/>
      <c r="H85" s="58"/>
      <c r="I85" s="57"/>
      <c r="J85" s="59"/>
      <c r="K85" s="57"/>
      <c r="L85" s="59"/>
      <c r="M85" s="57"/>
      <c r="N85" s="57"/>
    </row>
    <row r="86" spans="1:14">
      <c r="A86" s="56"/>
      <c r="B86" s="56"/>
      <c r="C86" s="57"/>
      <c r="D86" s="57"/>
      <c r="E86" s="57"/>
      <c r="F86" s="57"/>
      <c r="G86" s="57"/>
      <c r="H86" s="58"/>
      <c r="I86" s="57"/>
      <c r="J86" s="59"/>
      <c r="K86" s="57"/>
      <c r="L86" s="59"/>
      <c r="M86" s="57"/>
      <c r="N86" s="57"/>
    </row>
    <row r="87" spans="1:14">
      <c r="A87" s="56"/>
      <c r="B87" s="56"/>
      <c r="C87" s="57"/>
      <c r="D87" s="57"/>
      <c r="E87" s="57"/>
      <c r="F87" s="57"/>
      <c r="G87" s="57"/>
      <c r="H87" s="58"/>
      <c r="I87" s="57"/>
      <c r="J87" s="59"/>
      <c r="K87" s="57"/>
      <c r="L87" s="59"/>
      <c r="M87" s="57"/>
      <c r="N87" s="57"/>
    </row>
  </sheetData>
  <mergeCells count="12">
    <mergeCell ref="A1:AV1"/>
    <mergeCell ref="B4:E4"/>
    <mergeCell ref="B5:F5"/>
    <mergeCell ref="G5:AO5"/>
    <mergeCell ref="G10:H10"/>
    <mergeCell ref="I10:J10"/>
    <mergeCell ref="K10:L10"/>
    <mergeCell ref="B2:M2"/>
    <mergeCell ref="B3:Q3"/>
    <mergeCell ref="B6:E6"/>
    <mergeCell ref="G6:AO6"/>
    <mergeCell ref="G9:AV9"/>
  </mergeCells>
  <conditionalFormatting sqref="C72:C73 C13:C48 C50:C57">
    <cfRule type="duplicateValues" dxfId="7" priority="5"/>
  </conditionalFormatting>
  <conditionalFormatting sqref="C49">
    <cfRule type="duplicateValues" dxfId="6" priority="4"/>
  </conditionalFormatting>
  <conditionalFormatting sqref="C58">
    <cfRule type="duplicateValues" dxfId="5" priority="3"/>
  </conditionalFormatting>
  <conditionalFormatting sqref="C59">
    <cfRule type="duplicateValues" dxfId="4" priority="2"/>
  </conditionalFormatting>
  <conditionalFormatting sqref="C63:C71">
    <cfRule type="duplicateValues" dxfId="3" priority="1"/>
  </conditionalFormatting>
  <conditionalFormatting sqref="C75:C83">
    <cfRule type="duplicateValues" dxfId="2" priority="10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workbookViewId="0">
      <selection activeCell="H18" sqref="H18"/>
    </sheetView>
  </sheetViews>
  <sheetFormatPr defaultRowHeight="15"/>
  <cols>
    <col min="3" max="4" width="15" customWidth="1"/>
    <col min="5" max="5" width="18.125" customWidth="1"/>
    <col min="6" max="6" width="5.75" customWidth="1"/>
    <col min="7" max="7" width="12.25" customWidth="1"/>
    <col min="8" max="8" width="14.625" customWidth="1"/>
    <col min="9" max="9" width="12.125" customWidth="1"/>
    <col min="10" max="10" width="13.25" customWidth="1"/>
    <col min="11" max="11" width="9.375" customWidth="1"/>
    <col min="12" max="12" width="12.75" customWidth="1"/>
    <col min="13" max="13" width="19.875" customWidth="1"/>
  </cols>
  <sheetData>
    <row r="1" spans="1:48">
      <c r="A1" s="68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>
      <c r="A2" s="68"/>
      <c r="B2" s="209" t="s">
        <v>639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>
      <c r="A3" s="67"/>
      <c r="B3" s="200" t="s">
        <v>453</v>
      </c>
      <c r="C3" s="200"/>
      <c r="D3" s="200"/>
      <c r="E3" s="200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70"/>
      <c r="AM3" s="70"/>
      <c r="AN3" s="70"/>
      <c r="AO3" s="70"/>
      <c r="AP3" s="70"/>
      <c r="AQ3" s="70"/>
      <c r="AR3" s="70"/>
      <c r="AS3" s="67"/>
      <c r="AT3" s="67"/>
      <c r="AU3" s="67"/>
      <c r="AV3" s="67"/>
    </row>
    <row r="4" spans="1:48">
      <c r="A4" s="67"/>
      <c r="B4" s="200" t="s">
        <v>454</v>
      </c>
      <c r="C4" s="200"/>
      <c r="D4" s="200"/>
      <c r="E4" s="200"/>
      <c r="F4" s="200"/>
      <c r="G4" s="200" t="s">
        <v>457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71"/>
      <c r="AQ4" s="71"/>
      <c r="AR4" s="71"/>
      <c r="AS4" s="66"/>
      <c r="AT4" s="66"/>
      <c r="AU4" s="66"/>
      <c r="AV4" s="66"/>
    </row>
    <row r="5" spans="1:48">
      <c r="A5" s="67"/>
      <c r="B5" s="200" t="s">
        <v>6</v>
      </c>
      <c r="C5" s="200"/>
      <c r="D5" s="200"/>
      <c r="E5" s="200"/>
      <c r="F5" s="1"/>
      <c r="G5" s="200" t="s">
        <v>456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71"/>
      <c r="AQ5" s="71"/>
      <c r="AR5" s="71"/>
      <c r="AS5" s="66"/>
      <c r="AT5" s="66"/>
      <c r="AU5" s="66"/>
      <c r="AV5" s="66"/>
    </row>
    <row r="6" spans="1:48">
      <c r="A6" s="67"/>
      <c r="B6" s="2" t="s">
        <v>8</v>
      </c>
      <c r="C6" s="2"/>
      <c r="D6" s="2"/>
      <c r="E6" s="2"/>
      <c r="F6" s="2"/>
      <c r="G6" s="66">
        <v>9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71"/>
      <c r="AM6" s="71"/>
      <c r="AN6" s="71"/>
      <c r="AO6" s="71"/>
      <c r="AP6" s="71"/>
      <c r="AQ6" s="71"/>
      <c r="AR6" s="71"/>
      <c r="AS6" s="66"/>
      <c r="AT6" s="66"/>
      <c r="AU6" s="66"/>
      <c r="AV6" s="66"/>
    </row>
    <row r="7" spans="1:48">
      <c r="A7" s="72"/>
      <c r="B7" s="3" t="s">
        <v>9</v>
      </c>
      <c r="C7" s="4"/>
      <c r="D7" s="4"/>
      <c r="E7" s="5"/>
      <c r="G7" s="73">
        <v>45264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75"/>
      <c r="AN7" s="75"/>
      <c r="AO7" s="75"/>
      <c r="AP7" s="75"/>
      <c r="AQ7" s="75"/>
      <c r="AR7" s="75"/>
      <c r="AS7" s="74"/>
      <c r="AT7" s="74"/>
      <c r="AU7" s="74"/>
      <c r="AV7" s="74"/>
    </row>
    <row r="8" spans="1:48">
      <c r="A8" s="72"/>
      <c r="B8" s="4" t="s">
        <v>10</v>
      </c>
      <c r="C8" s="4"/>
      <c r="D8" s="4"/>
      <c r="E8" s="4"/>
      <c r="G8" s="204">
        <v>100</v>
      </c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</row>
    <row r="9" spans="1:48" ht="29.25" customHeight="1">
      <c r="A9" s="61"/>
      <c r="B9" s="61"/>
      <c r="G9" s="211" t="s">
        <v>321</v>
      </c>
      <c r="H9" s="211"/>
      <c r="I9" s="212" t="s">
        <v>21</v>
      </c>
      <c r="J9" s="212"/>
      <c r="K9" s="213" t="s">
        <v>322</v>
      </c>
      <c r="L9" s="213"/>
      <c r="M9" s="57"/>
      <c r="N9" s="57"/>
    </row>
    <row r="10" spans="1:48" ht="45">
      <c r="A10" s="124" t="s">
        <v>323</v>
      </c>
      <c r="B10" s="124"/>
      <c r="C10" s="125" t="s">
        <v>324</v>
      </c>
      <c r="D10" s="125"/>
      <c r="E10" s="125"/>
      <c r="F10" s="125" t="s">
        <v>325</v>
      </c>
      <c r="G10" s="126" t="s">
        <v>326</v>
      </c>
      <c r="H10" s="126" t="s">
        <v>327</v>
      </c>
      <c r="I10" s="126" t="s">
        <v>326</v>
      </c>
      <c r="J10" s="126" t="s">
        <v>327</v>
      </c>
      <c r="K10" s="126" t="s">
        <v>328</v>
      </c>
      <c r="L10" s="126" t="s">
        <v>327</v>
      </c>
      <c r="M10" s="132" t="s">
        <v>329</v>
      </c>
      <c r="N10" s="62"/>
    </row>
    <row r="11" spans="1:48" ht="2.25" customHeight="1">
      <c r="A11" s="111"/>
      <c r="B11" s="111" t="s">
        <v>330</v>
      </c>
      <c r="C11" s="127"/>
      <c r="D11" s="127"/>
      <c r="E11" s="127"/>
      <c r="F11" s="127"/>
      <c r="G11" s="128">
        <v>60</v>
      </c>
      <c r="H11" s="129">
        <f>20*G11/60</f>
        <v>20</v>
      </c>
      <c r="I11" s="127">
        <v>9.6999999999999993</v>
      </c>
      <c r="J11" s="127">
        <f>40*I11/$I$11</f>
        <v>40</v>
      </c>
      <c r="K11" s="127">
        <v>21.3</v>
      </c>
      <c r="L11" s="129">
        <f t="shared" ref="L11:L36" si="0">40*$K$11/K11</f>
        <v>40</v>
      </c>
      <c r="M11" s="129">
        <f t="shared" ref="M11:M36" si="1">H11+J11+L11</f>
        <v>100</v>
      </c>
      <c r="N11" s="64"/>
    </row>
    <row r="12" spans="1:48">
      <c r="A12" s="130">
        <v>1</v>
      </c>
      <c r="B12" s="130"/>
      <c r="C12" s="8" t="s">
        <v>403</v>
      </c>
      <c r="D12" s="8" t="s">
        <v>148</v>
      </c>
      <c r="E12" s="8" t="s">
        <v>42</v>
      </c>
      <c r="F12" s="8">
        <v>9</v>
      </c>
      <c r="G12" s="8">
        <v>34.5</v>
      </c>
      <c r="H12" s="102">
        <f t="shared" ref="H12:H36" si="2">20*G12/50</f>
        <v>13.8</v>
      </c>
      <c r="I12" s="8">
        <v>9.3000000000000007</v>
      </c>
      <c r="J12" s="102">
        <f>40*I12/$I$11</f>
        <v>38.350515463917532</v>
      </c>
      <c r="K12" s="8">
        <v>39.950000000000003</v>
      </c>
      <c r="L12" s="102">
        <f t="shared" si="0"/>
        <v>21.326658322903629</v>
      </c>
      <c r="M12" s="123">
        <f t="shared" si="1"/>
        <v>73.477173786821155</v>
      </c>
      <c r="N12" s="57"/>
    </row>
    <row r="13" spans="1:48">
      <c r="A13" s="130">
        <v>2</v>
      </c>
      <c r="B13" s="130"/>
      <c r="C13" s="8" t="s">
        <v>404</v>
      </c>
      <c r="D13" s="8" t="s">
        <v>405</v>
      </c>
      <c r="E13" s="8" t="s">
        <v>406</v>
      </c>
      <c r="F13" s="8">
        <v>9</v>
      </c>
      <c r="G13" s="8">
        <v>38.5</v>
      </c>
      <c r="H13" s="102">
        <f t="shared" si="2"/>
        <v>15.4</v>
      </c>
      <c r="I13" s="8">
        <v>9.3000000000000007</v>
      </c>
      <c r="J13" s="102">
        <f>40*I13/$I$11</f>
        <v>38.350515463917532</v>
      </c>
      <c r="K13" s="8">
        <v>43.45</v>
      </c>
      <c r="L13" s="102">
        <f t="shared" si="0"/>
        <v>19.608745684695052</v>
      </c>
      <c r="M13" s="123">
        <f t="shared" si="1"/>
        <v>73.359261148612575</v>
      </c>
      <c r="N13" s="57"/>
    </row>
    <row r="14" spans="1:48">
      <c r="A14" s="130">
        <v>3</v>
      </c>
      <c r="B14" s="130"/>
      <c r="C14" s="8" t="s">
        <v>407</v>
      </c>
      <c r="D14" s="8" t="s">
        <v>129</v>
      </c>
      <c r="E14" s="8" t="s">
        <v>408</v>
      </c>
      <c r="F14" s="8">
        <v>9</v>
      </c>
      <c r="G14" s="121">
        <v>29</v>
      </c>
      <c r="H14" s="102">
        <f t="shared" si="2"/>
        <v>11.6</v>
      </c>
      <c r="I14" s="8">
        <v>9.4</v>
      </c>
      <c r="J14" s="102">
        <f>40*I14/$I$11</f>
        <v>38.762886597938149</v>
      </c>
      <c r="K14" s="8">
        <v>46.26</v>
      </c>
      <c r="L14" s="102">
        <f t="shared" si="0"/>
        <v>18.417639429312583</v>
      </c>
      <c r="M14" s="123">
        <f t="shared" si="1"/>
        <v>68.78052602725073</v>
      </c>
      <c r="N14" s="57"/>
    </row>
    <row r="15" spans="1:48">
      <c r="A15" s="130">
        <v>4</v>
      </c>
      <c r="B15" s="130"/>
      <c r="C15" s="8" t="s">
        <v>409</v>
      </c>
      <c r="D15" s="8" t="s">
        <v>152</v>
      </c>
      <c r="E15" s="8" t="s">
        <v>157</v>
      </c>
      <c r="F15" s="8">
        <v>9</v>
      </c>
      <c r="G15" s="121">
        <v>28.5</v>
      </c>
      <c r="H15" s="102">
        <f t="shared" si="2"/>
        <v>11.4</v>
      </c>
      <c r="I15" s="8">
        <v>9.3000000000000007</v>
      </c>
      <c r="J15" s="102">
        <f>40*I15/$I$11</f>
        <v>38.350515463917532</v>
      </c>
      <c r="K15" s="8">
        <v>45.02</v>
      </c>
      <c r="L15" s="102">
        <f t="shared" si="0"/>
        <v>18.924922256774764</v>
      </c>
      <c r="M15" s="123">
        <f t="shared" si="1"/>
        <v>68.675437720692287</v>
      </c>
      <c r="N15" s="57"/>
    </row>
    <row r="16" spans="1:48">
      <c r="A16" s="130">
        <v>5</v>
      </c>
      <c r="B16" s="130"/>
      <c r="C16" s="8" t="s">
        <v>410</v>
      </c>
      <c r="D16" s="8" t="s">
        <v>63</v>
      </c>
      <c r="E16" s="8" t="s">
        <v>90</v>
      </c>
      <c r="F16" s="8">
        <v>9</v>
      </c>
      <c r="G16" s="8">
        <v>16.5</v>
      </c>
      <c r="H16" s="102">
        <f t="shared" si="2"/>
        <v>6.6</v>
      </c>
      <c r="I16" s="8">
        <v>10</v>
      </c>
      <c r="J16" s="102">
        <v>40</v>
      </c>
      <c r="K16" s="8">
        <v>38.700000000000003</v>
      </c>
      <c r="L16" s="102">
        <f t="shared" si="0"/>
        <v>22.015503875968992</v>
      </c>
      <c r="M16" s="123">
        <f t="shared" si="1"/>
        <v>68.615503875968997</v>
      </c>
      <c r="N16" s="57"/>
    </row>
    <row r="17" spans="1:14">
      <c r="A17" s="130">
        <v>6</v>
      </c>
      <c r="B17" s="130"/>
      <c r="C17" s="8" t="s">
        <v>411</v>
      </c>
      <c r="D17" s="8" t="s">
        <v>29</v>
      </c>
      <c r="E17" s="8" t="s">
        <v>58</v>
      </c>
      <c r="F17" s="8">
        <v>9</v>
      </c>
      <c r="G17" s="8">
        <v>26.5</v>
      </c>
      <c r="H17" s="102">
        <f t="shared" si="2"/>
        <v>10.6</v>
      </c>
      <c r="I17" s="8">
        <v>9.6</v>
      </c>
      <c r="J17" s="102">
        <f>40*I17/$I$11</f>
        <v>39.587628865979383</v>
      </c>
      <c r="K17" s="8">
        <v>46.41</v>
      </c>
      <c r="L17" s="102">
        <f t="shared" si="0"/>
        <v>18.358112475759537</v>
      </c>
      <c r="M17" s="123">
        <f t="shared" si="1"/>
        <v>68.545741341738918</v>
      </c>
      <c r="N17" s="57"/>
    </row>
    <row r="18" spans="1:14">
      <c r="A18" s="130">
        <v>7</v>
      </c>
      <c r="B18" s="130"/>
      <c r="C18" s="8" t="s">
        <v>412</v>
      </c>
      <c r="D18" s="8" t="s">
        <v>32</v>
      </c>
      <c r="E18" s="8" t="s">
        <v>48</v>
      </c>
      <c r="F18" s="8">
        <v>9</v>
      </c>
      <c r="G18" s="121">
        <v>22.5</v>
      </c>
      <c r="H18" s="102">
        <f t="shared" si="2"/>
        <v>9</v>
      </c>
      <c r="I18" s="8">
        <v>9.5</v>
      </c>
      <c r="J18" s="102">
        <f>40*I18/$I$11</f>
        <v>39.175257731958766</v>
      </c>
      <c r="K18" s="8">
        <v>45.51</v>
      </c>
      <c r="L18" s="102">
        <f t="shared" si="0"/>
        <v>18.721160184574821</v>
      </c>
      <c r="M18" s="123">
        <f t="shared" si="1"/>
        <v>66.896417916533579</v>
      </c>
      <c r="N18" s="57"/>
    </row>
    <row r="19" spans="1:14">
      <c r="A19" s="130">
        <v>8</v>
      </c>
      <c r="B19" s="130"/>
      <c r="C19" s="8" t="s">
        <v>413</v>
      </c>
      <c r="D19" s="8" t="s">
        <v>32</v>
      </c>
      <c r="E19" s="8" t="s">
        <v>39</v>
      </c>
      <c r="F19" s="8">
        <v>9</v>
      </c>
      <c r="G19" s="8">
        <v>27</v>
      </c>
      <c r="H19" s="102">
        <f t="shared" si="2"/>
        <v>10.8</v>
      </c>
      <c r="I19" s="8">
        <v>9.6</v>
      </c>
      <c r="J19" s="102">
        <f>40*I19/$I$11</f>
        <v>39.587628865979383</v>
      </c>
      <c r="K19" s="8">
        <v>51.68</v>
      </c>
      <c r="L19" s="102">
        <f t="shared" si="0"/>
        <v>16.486068111455108</v>
      </c>
      <c r="M19" s="123">
        <f t="shared" si="1"/>
        <v>66.873696977434491</v>
      </c>
      <c r="N19" s="57"/>
    </row>
    <row r="20" spans="1:14">
      <c r="A20" s="130">
        <v>9</v>
      </c>
      <c r="B20" s="130"/>
      <c r="C20" s="8" t="s">
        <v>414</v>
      </c>
      <c r="D20" s="8" t="s">
        <v>135</v>
      </c>
      <c r="E20" s="8" t="s">
        <v>415</v>
      </c>
      <c r="F20" s="8">
        <v>9</v>
      </c>
      <c r="G20" s="8">
        <v>29.5</v>
      </c>
      <c r="H20" s="102">
        <f t="shared" si="2"/>
        <v>11.8</v>
      </c>
      <c r="I20" s="8">
        <v>9.5</v>
      </c>
      <c r="J20" s="102">
        <f>40*I20/$I$11</f>
        <v>39.175257731958766</v>
      </c>
      <c r="K20" s="8">
        <v>57.32</v>
      </c>
      <c r="L20" s="102">
        <f t="shared" si="0"/>
        <v>14.863921842288905</v>
      </c>
      <c r="M20" s="123">
        <f t="shared" si="1"/>
        <v>65.839179574247666</v>
      </c>
      <c r="N20" s="57"/>
    </row>
    <row r="21" spans="1:14">
      <c r="A21" s="130">
        <v>10</v>
      </c>
      <c r="B21" s="130"/>
      <c r="C21" s="8" t="s">
        <v>416</v>
      </c>
      <c r="D21" s="8" t="s">
        <v>417</v>
      </c>
      <c r="E21" s="8" t="s">
        <v>33</v>
      </c>
      <c r="F21" s="131">
        <v>9</v>
      </c>
      <c r="G21" s="131">
        <v>23</v>
      </c>
      <c r="H21" s="102">
        <f t="shared" si="2"/>
        <v>9.1999999999999993</v>
      </c>
      <c r="I21" s="8">
        <v>9.5</v>
      </c>
      <c r="J21" s="102">
        <f>40*I21/$I$11</f>
        <v>39.175257731958766</v>
      </c>
      <c r="K21" s="8">
        <v>52.23</v>
      </c>
      <c r="L21" s="102">
        <f t="shared" si="0"/>
        <v>16.312464101091329</v>
      </c>
      <c r="M21" s="123">
        <f t="shared" si="1"/>
        <v>64.687721833050091</v>
      </c>
      <c r="N21" s="57"/>
    </row>
    <row r="22" spans="1:14">
      <c r="A22" s="130">
        <v>11</v>
      </c>
      <c r="B22" s="130"/>
      <c r="C22" s="8" t="s">
        <v>418</v>
      </c>
      <c r="D22" s="8" t="s">
        <v>63</v>
      </c>
      <c r="E22" s="8" t="s">
        <v>30</v>
      </c>
      <c r="F22" s="8">
        <v>9</v>
      </c>
      <c r="G22" s="8">
        <v>16.5</v>
      </c>
      <c r="H22" s="102">
        <f t="shared" si="2"/>
        <v>6.6</v>
      </c>
      <c r="I22" s="8">
        <v>9.9</v>
      </c>
      <c r="J22" s="102">
        <v>39.9</v>
      </c>
      <c r="K22" s="8">
        <v>47.26</v>
      </c>
      <c r="L22" s="102">
        <f t="shared" si="0"/>
        <v>18.027930596699111</v>
      </c>
      <c r="M22" s="123">
        <f t="shared" si="1"/>
        <v>64.527930596699107</v>
      </c>
      <c r="N22" s="57"/>
    </row>
    <row r="23" spans="1:14">
      <c r="A23" s="130">
        <v>12</v>
      </c>
      <c r="B23" s="130"/>
      <c r="C23" s="8" t="s">
        <v>419</v>
      </c>
      <c r="D23" s="8" t="s">
        <v>420</v>
      </c>
      <c r="E23" s="8" t="s">
        <v>97</v>
      </c>
      <c r="F23" s="8">
        <v>9</v>
      </c>
      <c r="G23" s="8">
        <v>7.5</v>
      </c>
      <c r="H23" s="102">
        <f t="shared" si="2"/>
        <v>3</v>
      </c>
      <c r="I23" s="8">
        <v>9.9</v>
      </c>
      <c r="J23" s="102">
        <v>39.9</v>
      </c>
      <c r="K23" s="8">
        <v>46.69</v>
      </c>
      <c r="L23" s="102">
        <f t="shared" si="0"/>
        <v>18.248018847718999</v>
      </c>
      <c r="M23" s="123">
        <f t="shared" si="1"/>
        <v>61.148018847719001</v>
      </c>
      <c r="N23" s="57"/>
    </row>
    <row r="24" spans="1:14">
      <c r="A24" s="130">
        <v>13</v>
      </c>
      <c r="B24" s="130"/>
      <c r="C24" s="8" t="s">
        <v>421</v>
      </c>
      <c r="D24" s="8" t="s">
        <v>422</v>
      </c>
      <c r="E24" s="8" t="s">
        <v>42</v>
      </c>
      <c r="F24" s="8">
        <v>9</v>
      </c>
      <c r="G24" s="8">
        <v>14.5</v>
      </c>
      <c r="H24" s="102">
        <f t="shared" si="2"/>
        <v>5.8</v>
      </c>
      <c r="I24" s="8">
        <v>9.8000000000000007</v>
      </c>
      <c r="J24" s="102">
        <v>39.799999999999997</v>
      </c>
      <c r="K24" s="8">
        <v>54.8</v>
      </c>
      <c r="L24" s="102">
        <f t="shared" si="0"/>
        <v>15.547445255474454</v>
      </c>
      <c r="M24" s="123">
        <f t="shared" si="1"/>
        <v>61.147445255474452</v>
      </c>
      <c r="N24" s="57"/>
    </row>
    <row r="25" spans="1:14">
      <c r="A25" s="130">
        <v>14</v>
      </c>
      <c r="B25" s="130"/>
      <c r="C25" s="8" t="s">
        <v>423</v>
      </c>
      <c r="D25" s="8" t="s">
        <v>47</v>
      </c>
      <c r="E25" s="8" t="s">
        <v>37</v>
      </c>
      <c r="F25" s="8">
        <v>9</v>
      </c>
      <c r="G25" s="8">
        <v>20.5</v>
      </c>
      <c r="H25" s="102">
        <f t="shared" si="2"/>
        <v>8.1999999999999993</v>
      </c>
      <c r="I25" s="8">
        <v>9.3000000000000007</v>
      </c>
      <c r="J25" s="102">
        <f t="shared" ref="J25:J36" si="3">40*I25/$I$11</f>
        <v>38.350515463917532</v>
      </c>
      <c r="K25" s="8">
        <v>58.88</v>
      </c>
      <c r="L25" s="102">
        <f t="shared" si="0"/>
        <v>14.470108695652174</v>
      </c>
      <c r="M25" s="123">
        <f t="shared" si="1"/>
        <v>61.020624159569707</v>
      </c>
      <c r="N25" s="57"/>
    </row>
    <row r="26" spans="1:14">
      <c r="A26" s="130">
        <v>15</v>
      </c>
      <c r="B26" s="130"/>
      <c r="C26" s="8" t="s">
        <v>424</v>
      </c>
      <c r="D26" s="8" t="s">
        <v>78</v>
      </c>
      <c r="E26" s="8" t="s">
        <v>48</v>
      </c>
      <c r="F26" s="8">
        <v>9</v>
      </c>
      <c r="G26" s="121">
        <v>19</v>
      </c>
      <c r="H26" s="102">
        <f t="shared" si="2"/>
        <v>7.6</v>
      </c>
      <c r="I26" s="8">
        <v>9.4</v>
      </c>
      <c r="J26" s="102">
        <f t="shared" si="3"/>
        <v>38.762886597938149</v>
      </c>
      <c r="K26" s="8">
        <v>70.81</v>
      </c>
      <c r="L26" s="102">
        <f t="shared" si="0"/>
        <v>12.032198841971473</v>
      </c>
      <c r="M26" s="123">
        <f t="shared" si="1"/>
        <v>58.395085439909622</v>
      </c>
      <c r="N26" s="57"/>
    </row>
    <row r="27" spans="1:14">
      <c r="A27" s="130">
        <v>16</v>
      </c>
      <c r="B27" s="130"/>
      <c r="C27" s="8" t="s">
        <v>425</v>
      </c>
      <c r="D27" s="8" t="s">
        <v>426</v>
      </c>
      <c r="E27" s="8" t="s">
        <v>427</v>
      </c>
      <c r="F27" s="8">
        <v>9</v>
      </c>
      <c r="G27" s="8">
        <v>20.5</v>
      </c>
      <c r="H27" s="102">
        <f t="shared" si="2"/>
        <v>8.1999999999999993</v>
      </c>
      <c r="I27" s="8">
        <v>9.1999999999999993</v>
      </c>
      <c r="J27" s="102">
        <f t="shared" si="3"/>
        <v>37.938144329896907</v>
      </c>
      <c r="K27" s="8">
        <v>74.62</v>
      </c>
      <c r="L27" s="102">
        <f t="shared" si="0"/>
        <v>11.417850442240685</v>
      </c>
      <c r="M27" s="123">
        <f t="shared" si="1"/>
        <v>57.555994772137588</v>
      </c>
      <c r="N27" s="57"/>
    </row>
    <row r="28" spans="1:14">
      <c r="A28" s="130">
        <v>17</v>
      </c>
      <c r="B28" s="130"/>
      <c r="C28" s="8" t="s">
        <v>428</v>
      </c>
      <c r="D28" s="8" t="s">
        <v>32</v>
      </c>
      <c r="E28" s="8" t="s">
        <v>42</v>
      </c>
      <c r="F28" s="8">
        <v>9</v>
      </c>
      <c r="G28" s="8">
        <v>25</v>
      </c>
      <c r="H28" s="102">
        <f t="shared" si="2"/>
        <v>10</v>
      </c>
      <c r="I28" s="8">
        <v>9.1999999999999993</v>
      </c>
      <c r="J28" s="102">
        <f t="shared" si="3"/>
        <v>37.938144329896907</v>
      </c>
      <c r="K28" s="8">
        <v>89.38</v>
      </c>
      <c r="L28" s="102">
        <f t="shared" si="0"/>
        <v>9.5323338554486465</v>
      </c>
      <c r="M28" s="123">
        <f t="shared" si="1"/>
        <v>57.470478185345556</v>
      </c>
      <c r="N28" s="57"/>
    </row>
    <row r="29" spans="1:14">
      <c r="A29" s="130">
        <v>18</v>
      </c>
      <c r="B29" s="130"/>
      <c r="C29" s="8" t="s">
        <v>429</v>
      </c>
      <c r="D29" s="8" t="s">
        <v>63</v>
      </c>
      <c r="E29" s="8" t="s">
        <v>430</v>
      </c>
      <c r="F29" s="8">
        <v>9</v>
      </c>
      <c r="G29" s="8">
        <v>33.5</v>
      </c>
      <c r="H29" s="102">
        <f t="shared" si="2"/>
        <v>13.4</v>
      </c>
      <c r="I29" s="8">
        <v>7.7</v>
      </c>
      <c r="J29" s="102">
        <f t="shared" si="3"/>
        <v>31.75257731958763</v>
      </c>
      <c r="K29" s="8">
        <v>70.11</v>
      </c>
      <c r="L29" s="102">
        <f t="shared" si="0"/>
        <v>12.152332049636286</v>
      </c>
      <c r="M29" s="123">
        <f t="shared" si="1"/>
        <v>57.304909369223914</v>
      </c>
      <c r="N29" s="57"/>
    </row>
    <row r="30" spans="1:14">
      <c r="A30" s="130">
        <v>19</v>
      </c>
      <c r="B30" s="130"/>
      <c r="C30" s="8" t="s">
        <v>431</v>
      </c>
      <c r="D30" s="8" t="s">
        <v>65</v>
      </c>
      <c r="E30" s="8" t="s">
        <v>42</v>
      </c>
      <c r="F30" s="8">
        <v>9</v>
      </c>
      <c r="G30" s="8">
        <v>23.5</v>
      </c>
      <c r="H30" s="102">
        <f t="shared" si="2"/>
        <v>9.4</v>
      </c>
      <c r="I30" s="8">
        <v>8.1999999999999993</v>
      </c>
      <c r="J30" s="102">
        <f t="shared" si="3"/>
        <v>33.814432989690722</v>
      </c>
      <c r="K30" s="8">
        <v>65.91</v>
      </c>
      <c r="L30" s="102">
        <f t="shared" si="0"/>
        <v>12.92671825216204</v>
      </c>
      <c r="M30" s="123">
        <f t="shared" si="1"/>
        <v>56.141151241852761</v>
      </c>
      <c r="N30" s="57"/>
    </row>
    <row r="31" spans="1:14">
      <c r="A31" s="130">
        <v>20</v>
      </c>
      <c r="B31" s="130"/>
      <c r="C31" s="8" t="s">
        <v>432</v>
      </c>
      <c r="D31" s="8" t="s">
        <v>433</v>
      </c>
      <c r="E31" s="8" t="s">
        <v>55</v>
      </c>
      <c r="F31" s="8">
        <v>9</v>
      </c>
      <c r="G31" s="121">
        <v>23</v>
      </c>
      <c r="H31" s="102">
        <f t="shared" si="2"/>
        <v>9.1999999999999993</v>
      </c>
      <c r="I31" s="8">
        <v>8.4</v>
      </c>
      <c r="J31" s="102">
        <f t="shared" si="3"/>
        <v>34.639175257731964</v>
      </c>
      <c r="K31" s="8">
        <v>69.66</v>
      </c>
      <c r="L31" s="102">
        <f t="shared" si="0"/>
        <v>12.230835486649442</v>
      </c>
      <c r="M31" s="123">
        <f t="shared" si="1"/>
        <v>56.070010744381406</v>
      </c>
      <c r="N31" s="57"/>
    </row>
    <row r="32" spans="1:14">
      <c r="A32" s="130">
        <v>21</v>
      </c>
      <c r="B32" s="130"/>
      <c r="C32" s="8" t="s">
        <v>434</v>
      </c>
      <c r="D32" s="8" t="s">
        <v>29</v>
      </c>
      <c r="E32" s="8" t="s">
        <v>406</v>
      </c>
      <c r="F32" s="8">
        <v>9</v>
      </c>
      <c r="G32" s="121">
        <v>28</v>
      </c>
      <c r="H32" s="102">
        <f t="shared" si="2"/>
        <v>11.2</v>
      </c>
      <c r="I32" s="8">
        <v>5.9</v>
      </c>
      <c r="J32" s="102">
        <f t="shared" si="3"/>
        <v>24.329896907216497</v>
      </c>
      <c r="K32" s="8">
        <v>43.91</v>
      </c>
      <c r="L32" s="102">
        <f t="shared" si="0"/>
        <v>19.40332498291961</v>
      </c>
      <c r="M32" s="123">
        <f t="shared" si="1"/>
        <v>54.93322189013611</v>
      </c>
      <c r="N32" s="57"/>
    </row>
    <row r="33" spans="1:14">
      <c r="A33" s="130">
        <v>22</v>
      </c>
      <c r="B33" s="130"/>
      <c r="C33" s="8" t="s">
        <v>435</v>
      </c>
      <c r="D33" s="8" t="s">
        <v>422</v>
      </c>
      <c r="E33" s="8" t="s">
        <v>48</v>
      </c>
      <c r="F33" s="8">
        <v>9</v>
      </c>
      <c r="G33" s="8">
        <v>23</v>
      </c>
      <c r="H33" s="102">
        <f t="shared" si="2"/>
        <v>9.1999999999999993</v>
      </c>
      <c r="I33" s="8">
        <v>8.1</v>
      </c>
      <c r="J33" s="102">
        <f t="shared" si="3"/>
        <v>33.402061855670105</v>
      </c>
      <c r="K33" s="8">
        <v>70.66</v>
      </c>
      <c r="L33" s="102">
        <f t="shared" si="0"/>
        <v>12.057741296348713</v>
      </c>
      <c r="M33" s="123">
        <f t="shared" si="1"/>
        <v>54.65980315201881</v>
      </c>
      <c r="N33" s="57"/>
    </row>
    <row r="34" spans="1:14">
      <c r="A34" s="130">
        <v>23</v>
      </c>
      <c r="B34" s="130"/>
      <c r="C34" s="8" t="s">
        <v>436</v>
      </c>
      <c r="D34" s="8" t="s">
        <v>437</v>
      </c>
      <c r="E34" s="8" t="s">
        <v>55</v>
      </c>
      <c r="F34" s="8">
        <v>9</v>
      </c>
      <c r="G34" s="8">
        <v>16.5</v>
      </c>
      <c r="H34" s="102">
        <f t="shared" si="2"/>
        <v>6.6</v>
      </c>
      <c r="I34" s="8">
        <v>8</v>
      </c>
      <c r="J34" s="102">
        <f t="shared" si="3"/>
        <v>32.989690721649488</v>
      </c>
      <c r="K34" s="8">
        <v>66.569999999999993</v>
      </c>
      <c r="L34" s="102">
        <f t="shared" si="0"/>
        <v>12.798557908968005</v>
      </c>
      <c r="M34" s="123">
        <f t="shared" si="1"/>
        <v>52.388248630617497</v>
      </c>
      <c r="N34" s="57"/>
    </row>
    <row r="35" spans="1:14">
      <c r="A35" s="130">
        <v>24</v>
      </c>
      <c r="B35" s="130"/>
      <c r="C35" s="8" t="s">
        <v>438</v>
      </c>
      <c r="D35" s="8" t="s">
        <v>78</v>
      </c>
      <c r="E35" s="8" t="s">
        <v>157</v>
      </c>
      <c r="F35" s="8">
        <v>9</v>
      </c>
      <c r="G35" s="8">
        <v>16</v>
      </c>
      <c r="H35" s="102">
        <f t="shared" si="2"/>
        <v>6.4</v>
      </c>
      <c r="I35" s="8">
        <v>7.2</v>
      </c>
      <c r="J35" s="102">
        <f t="shared" si="3"/>
        <v>29.690721649484537</v>
      </c>
      <c r="K35" s="8">
        <v>61.93</v>
      </c>
      <c r="L35" s="102">
        <f t="shared" si="0"/>
        <v>13.757468109155498</v>
      </c>
      <c r="M35" s="123">
        <f t="shared" si="1"/>
        <v>49.848189758640032</v>
      </c>
      <c r="N35" s="57"/>
    </row>
    <row r="36" spans="1:14">
      <c r="A36" s="130">
        <v>25</v>
      </c>
      <c r="B36" s="130"/>
      <c r="C36" s="8" t="s">
        <v>439</v>
      </c>
      <c r="D36" s="8" t="s">
        <v>160</v>
      </c>
      <c r="E36" s="8" t="s">
        <v>93</v>
      </c>
      <c r="F36" s="8">
        <v>9</v>
      </c>
      <c r="G36" s="121">
        <v>17</v>
      </c>
      <c r="H36" s="102">
        <f t="shared" si="2"/>
        <v>6.8</v>
      </c>
      <c r="I36" s="8">
        <v>6.3</v>
      </c>
      <c r="J36" s="102">
        <f t="shared" si="3"/>
        <v>25.979381443298973</v>
      </c>
      <c r="K36" s="8">
        <v>72.489999999999995</v>
      </c>
      <c r="L36" s="102">
        <f t="shared" si="0"/>
        <v>11.753345289005381</v>
      </c>
      <c r="M36" s="123">
        <f t="shared" si="1"/>
        <v>44.532726732304354</v>
      </c>
      <c r="N36" s="57"/>
    </row>
    <row r="37" spans="1:14">
      <c r="A37" s="61"/>
      <c r="B37" s="61"/>
      <c r="H37" s="59"/>
      <c r="J37" s="55"/>
      <c r="L37" s="55"/>
      <c r="M37" s="63"/>
      <c r="N37" s="57"/>
    </row>
    <row r="38" spans="1:14">
      <c r="A38" s="61"/>
      <c r="B38" s="61"/>
      <c r="H38" s="59"/>
      <c r="J38" s="55"/>
      <c r="L38" s="55"/>
      <c r="M38" s="63"/>
      <c r="N38" s="57"/>
    </row>
    <row r="39" spans="1:14">
      <c r="A39" s="65"/>
      <c r="B39" s="65"/>
      <c r="C39" s="57" t="s">
        <v>100</v>
      </c>
      <c r="D39" s="57" t="s">
        <v>440</v>
      </c>
      <c r="E39" s="31"/>
      <c r="F39" s="57"/>
      <c r="G39" s="60"/>
      <c r="H39" s="59"/>
      <c r="I39" s="57"/>
      <c r="J39" s="59"/>
      <c r="K39" s="57"/>
      <c r="L39" s="59"/>
      <c r="M39" s="63"/>
      <c r="N39" s="57"/>
    </row>
    <row r="40" spans="1:14">
      <c r="A40" s="65"/>
      <c r="B40" s="65"/>
      <c r="C40" s="31" t="s">
        <v>441</v>
      </c>
      <c r="D40" s="31" t="s">
        <v>442</v>
      </c>
      <c r="E40" s="31"/>
      <c r="F40" s="57"/>
      <c r="G40" s="60"/>
      <c r="H40" s="59"/>
      <c r="I40" s="57"/>
      <c r="J40" s="59"/>
      <c r="K40" s="57"/>
      <c r="L40" s="59"/>
      <c r="M40" s="63"/>
      <c r="N40" s="57"/>
    </row>
    <row r="41" spans="1:14">
      <c r="A41" s="65"/>
      <c r="B41" s="65"/>
      <c r="C41" s="31" t="s">
        <v>102</v>
      </c>
      <c r="D41" s="31" t="s">
        <v>443</v>
      </c>
      <c r="E41" s="31"/>
      <c r="F41" s="57"/>
      <c r="G41" s="60"/>
      <c r="H41" s="59"/>
      <c r="I41" s="57"/>
      <c r="J41" s="59"/>
      <c r="K41" s="57"/>
      <c r="L41" s="59"/>
      <c r="M41" s="63"/>
      <c r="N41" s="57"/>
    </row>
    <row r="42" spans="1:14">
      <c r="A42" s="65"/>
      <c r="B42" s="65"/>
      <c r="C42" s="31"/>
      <c r="D42" s="31" t="s">
        <v>444</v>
      </c>
      <c r="E42" s="31"/>
      <c r="F42" s="57"/>
      <c r="G42" s="60"/>
      <c r="H42" s="59"/>
      <c r="I42" s="57"/>
      <c r="J42" s="59"/>
      <c r="K42" s="57"/>
      <c r="L42" s="59"/>
      <c r="M42" s="63"/>
      <c r="N42" s="57"/>
    </row>
    <row r="43" spans="1:14">
      <c r="A43" s="65"/>
      <c r="B43" s="65"/>
      <c r="C43" s="31"/>
      <c r="D43" s="31" t="s">
        <v>445</v>
      </c>
      <c r="E43" s="31"/>
      <c r="F43" s="57"/>
      <c r="G43" s="60"/>
      <c r="H43" s="59"/>
      <c r="I43" s="57"/>
      <c r="J43" s="59"/>
      <c r="K43" s="57"/>
      <c r="L43" s="59"/>
      <c r="M43" s="63"/>
      <c r="N43" s="57"/>
    </row>
    <row r="44" spans="1:14">
      <c r="A44" s="65"/>
      <c r="B44" s="65"/>
      <c r="C44" s="31"/>
      <c r="D44" s="31" t="s">
        <v>446</v>
      </c>
      <c r="E44" s="31"/>
      <c r="F44" s="57"/>
      <c r="G44" s="57"/>
      <c r="H44" s="59"/>
      <c r="I44" s="57"/>
      <c r="J44" s="59"/>
      <c r="K44" s="57"/>
      <c r="L44" s="59"/>
      <c r="M44" s="63"/>
      <c r="N44" s="57"/>
    </row>
    <row r="45" spans="1:14">
      <c r="A45" s="65"/>
      <c r="B45" s="65"/>
      <c r="C45" s="31"/>
      <c r="D45" s="31" t="s">
        <v>447</v>
      </c>
      <c r="E45" s="31"/>
      <c r="F45" s="57"/>
      <c r="G45" s="57"/>
      <c r="H45" s="59"/>
      <c r="I45" s="57"/>
      <c r="J45" s="59"/>
      <c r="K45" s="57"/>
      <c r="L45" s="59"/>
      <c r="M45" s="63"/>
      <c r="N45" s="57"/>
    </row>
    <row r="46" spans="1:14">
      <c r="A46" s="65"/>
      <c r="B46" s="65"/>
      <c r="C46" s="31"/>
      <c r="D46" s="31" t="s">
        <v>448</v>
      </c>
      <c r="E46" s="31"/>
      <c r="F46" s="57"/>
      <c r="G46" s="57"/>
      <c r="H46" s="59"/>
      <c r="I46" s="57"/>
      <c r="J46" s="59"/>
      <c r="K46" s="57"/>
      <c r="L46" s="59"/>
      <c r="M46" s="63"/>
      <c r="N46" s="57"/>
    </row>
    <row r="47" spans="1:14">
      <c r="A47" s="65"/>
      <c r="B47" s="65"/>
      <c r="C47" s="31"/>
      <c r="D47" s="31" t="s">
        <v>449</v>
      </c>
      <c r="E47" s="31"/>
      <c r="F47" s="57"/>
      <c r="G47" s="57"/>
      <c r="H47" s="59"/>
      <c r="I47" s="57"/>
      <c r="J47" s="59"/>
      <c r="K47" s="57"/>
      <c r="L47" s="59"/>
      <c r="M47" s="63"/>
      <c r="N47" s="57"/>
    </row>
    <row r="48" spans="1:14">
      <c r="A48" s="61"/>
      <c r="B48" s="61"/>
      <c r="C48" s="31"/>
      <c r="D48" s="31" t="s">
        <v>450</v>
      </c>
      <c r="H48" s="59"/>
      <c r="J48" s="55"/>
      <c r="L48" s="55"/>
      <c r="M48" s="57"/>
      <c r="N48" s="57"/>
    </row>
    <row r="49" spans="1:14">
      <c r="A49" s="61"/>
      <c r="B49" s="61"/>
      <c r="H49" s="59"/>
      <c r="J49" s="55"/>
      <c r="L49" s="55"/>
      <c r="M49" s="57"/>
      <c r="N49" s="57"/>
    </row>
    <row r="50" spans="1:14">
      <c r="A50" s="61"/>
      <c r="B50" s="61"/>
      <c r="H50" s="59"/>
      <c r="J50" s="55"/>
      <c r="L50" s="55"/>
      <c r="M50" s="57"/>
      <c r="N50" s="57"/>
    </row>
  </sheetData>
  <mergeCells count="11">
    <mergeCell ref="B1:Q1"/>
    <mergeCell ref="B2:Q2"/>
    <mergeCell ref="G9:H9"/>
    <mergeCell ref="I9:J9"/>
    <mergeCell ref="K9:L9"/>
    <mergeCell ref="B3:E3"/>
    <mergeCell ref="B4:F4"/>
    <mergeCell ref="G4:AO4"/>
    <mergeCell ref="B5:E5"/>
    <mergeCell ref="G5:AO5"/>
    <mergeCell ref="G8:AV8"/>
  </mergeCells>
  <conditionalFormatting sqref="C12:C36">
    <cfRule type="duplicateValues" dxfId="1" priority="2"/>
  </conditionalFormatting>
  <conditionalFormatting sqref="C40:C48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1"/>
  <sheetViews>
    <sheetView zoomScale="55" zoomScaleNormal="55" workbookViewId="0">
      <selection activeCell="H18" sqref="H1:H1048576"/>
    </sheetView>
  </sheetViews>
  <sheetFormatPr defaultColWidth="9.125" defaultRowHeight="15.75"/>
  <cols>
    <col min="1" max="1" width="3.625" style="134" customWidth="1"/>
    <col min="2" max="2" width="6.625" style="134" customWidth="1"/>
    <col min="3" max="3" width="10" style="134" customWidth="1"/>
    <col min="4" max="4" width="11.625" style="134" customWidth="1"/>
    <col min="5" max="5" width="16.875" style="134" customWidth="1"/>
    <col min="6" max="6" width="14.125" style="134" customWidth="1"/>
    <col min="7" max="7" width="18.25" style="134" customWidth="1"/>
    <col min="8" max="8" width="75.125" style="134" customWidth="1"/>
    <col min="9" max="9" width="14.125" style="134" customWidth="1"/>
    <col min="10" max="19" width="4.75" style="134" customWidth="1"/>
    <col min="20" max="40" width="5.75" style="134" customWidth="1"/>
    <col min="41" max="41" width="4.125" style="134" customWidth="1"/>
    <col min="42" max="43" width="4.25" style="134" customWidth="1"/>
    <col min="44" max="44" width="8.25" style="134" customWidth="1"/>
    <col min="45" max="46" width="10.875" style="134" customWidth="1"/>
    <col min="47" max="47" width="11.625" style="134" customWidth="1"/>
    <col min="48" max="48" width="13.25" style="134" customWidth="1"/>
    <col min="49" max="16384" width="9.125" style="134"/>
  </cols>
  <sheetData>
    <row r="1" spans="1:48">
      <c r="A1" s="221" t="s">
        <v>451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</row>
    <row r="2" spans="1:48">
      <c r="A2" s="222" t="s">
        <v>452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</row>
    <row r="3" spans="1:48">
      <c r="A3" s="135"/>
      <c r="B3" s="223" t="s">
        <v>453</v>
      </c>
      <c r="C3" s="223"/>
      <c r="D3" s="223"/>
      <c r="E3" s="223"/>
      <c r="F3" s="136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7"/>
      <c r="AM3" s="137"/>
      <c r="AN3" s="137"/>
      <c r="AO3" s="137"/>
      <c r="AP3" s="137"/>
      <c r="AQ3" s="137"/>
      <c r="AR3" s="137"/>
      <c r="AS3" s="135"/>
      <c r="AT3" s="135"/>
      <c r="AU3" s="135"/>
      <c r="AV3" s="135"/>
    </row>
    <row r="4" spans="1:48">
      <c r="A4" s="135"/>
      <c r="B4" s="223" t="s">
        <v>454</v>
      </c>
      <c r="C4" s="223"/>
      <c r="D4" s="223"/>
      <c r="E4" s="223"/>
      <c r="F4" s="223"/>
      <c r="G4" s="223" t="s">
        <v>455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138"/>
      <c r="AQ4" s="138"/>
      <c r="AR4" s="138"/>
      <c r="AS4" s="139"/>
      <c r="AT4" s="139"/>
      <c r="AU4" s="139"/>
      <c r="AV4" s="139"/>
    </row>
    <row r="5" spans="1:48">
      <c r="A5" s="135"/>
      <c r="B5" s="223" t="s">
        <v>6</v>
      </c>
      <c r="C5" s="223"/>
      <c r="D5" s="223"/>
      <c r="E5" s="223"/>
      <c r="F5" s="136"/>
      <c r="G5" s="223" t="s">
        <v>456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138"/>
      <c r="AQ5" s="138"/>
      <c r="AR5" s="138"/>
      <c r="AS5" s="139"/>
      <c r="AT5" s="139"/>
      <c r="AU5" s="139"/>
      <c r="AV5" s="139"/>
    </row>
    <row r="6" spans="1:48">
      <c r="A6" s="135"/>
      <c r="B6" s="140" t="s">
        <v>8</v>
      </c>
      <c r="C6" s="140"/>
      <c r="D6" s="140"/>
      <c r="E6" s="140"/>
      <c r="F6" s="140"/>
      <c r="G6" s="139">
        <v>10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8"/>
      <c r="AM6" s="138"/>
      <c r="AN6" s="138"/>
      <c r="AO6" s="138"/>
      <c r="AP6" s="138"/>
      <c r="AQ6" s="138"/>
      <c r="AR6" s="138"/>
      <c r="AS6" s="139"/>
      <c r="AT6" s="139"/>
      <c r="AU6" s="139"/>
      <c r="AV6" s="139"/>
    </row>
    <row r="7" spans="1:48">
      <c r="A7" s="141"/>
      <c r="B7" s="142" t="s">
        <v>9</v>
      </c>
      <c r="C7" s="143"/>
      <c r="D7" s="143"/>
      <c r="E7" s="144"/>
      <c r="G7" s="145">
        <v>45264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47"/>
      <c r="AN7" s="147"/>
      <c r="AO7" s="147"/>
      <c r="AP7" s="147"/>
      <c r="AQ7" s="147"/>
      <c r="AR7" s="147"/>
      <c r="AS7" s="146"/>
      <c r="AT7" s="146"/>
      <c r="AU7" s="146"/>
      <c r="AV7" s="146"/>
    </row>
    <row r="8" spans="1:48">
      <c r="A8" s="141"/>
      <c r="B8" s="143" t="s">
        <v>10</v>
      </c>
      <c r="C8" s="143"/>
      <c r="D8" s="143"/>
      <c r="E8" s="143"/>
      <c r="G8" s="216">
        <v>100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</row>
    <row r="9" spans="1:48">
      <c r="A9" s="133"/>
      <c r="B9" s="148"/>
      <c r="C9" s="149"/>
      <c r="D9" s="150"/>
      <c r="E9" s="150"/>
      <c r="F9" s="150"/>
      <c r="G9" s="150"/>
      <c r="H9" s="150"/>
      <c r="I9" s="150"/>
      <c r="J9" s="217" t="s">
        <v>458</v>
      </c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151"/>
      <c r="AP9" s="152"/>
      <c r="AQ9" s="152" t="s">
        <v>459</v>
      </c>
      <c r="AR9" s="153"/>
      <c r="AS9" s="154"/>
      <c r="AT9" s="154"/>
      <c r="AU9" s="155"/>
      <c r="AV9" s="156"/>
    </row>
    <row r="10" spans="1:48" ht="141.75">
      <c r="A10" s="133"/>
      <c r="B10" s="157" t="s">
        <v>11</v>
      </c>
      <c r="C10" s="158" t="s">
        <v>12</v>
      </c>
      <c r="D10" s="159" t="s">
        <v>13</v>
      </c>
      <c r="E10" s="159" t="s">
        <v>14</v>
      </c>
      <c r="F10" s="159" t="s">
        <v>15</v>
      </c>
      <c r="G10" s="159" t="s">
        <v>460</v>
      </c>
      <c r="H10" s="160" t="s">
        <v>461</v>
      </c>
      <c r="I10" s="159" t="s">
        <v>325</v>
      </c>
      <c r="J10" s="161">
        <v>1</v>
      </c>
      <c r="K10" s="161">
        <v>2</v>
      </c>
      <c r="L10" s="161">
        <v>3</v>
      </c>
      <c r="M10" s="161">
        <v>4</v>
      </c>
      <c r="N10" s="161">
        <v>5</v>
      </c>
      <c r="O10" s="161">
        <v>6</v>
      </c>
      <c r="P10" s="161">
        <v>7</v>
      </c>
      <c r="Q10" s="161">
        <v>8</v>
      </c>
      <c r="R10" s="161">
        <v>9</v>
      </c>
      <c r="S10" s="161">
        <v>10</v>
      </c>
      <c r="T10" s="161">
        <v>11</v>
      </c>
      <c r="U10" s="161">
        <v>12</v>
      </c>
      <c r="V10" s="161">
        <v>13</v>
      </c>
      <c r="W10" s="161">
        <v>14</v>
      </c>
      <c r="X10" s="161">
        <v>15</v>
      </c>
      <c r="Y10" s="161">
        <v>16</v>
      </c>
      <c r="Z10" s="161">
        <v>17</v>
      </c>
      <c r="AA10" s="161">
        <v>18</v>
      </c>
      <c r="AB10" s="161">
        <v>19</v>
      </c>
      <c r="AC10" s="161">
        <v>20</v>
      </c>
      <c r="AD10" s="161">
        <v>21</v>
      </c>
      <c r="AE10" s="161">
        <v>22</v>
      </c>
      <c r="AF10" s="161">
        <v>23</v>
      </c>
      <c r="AG10" s="161">
        <v>24</v>
      </c>
      <c r="AH10" s="161">
        <v>25</v>
      </c>
      <c r="AI10" s="161">
        <v>26</v>
      </c>
      <c r="AJ10" s="161">
        <v>27</v>
      </c>
      <c r="AK10" s="161">
        <v>28</v>
      </c>
      <c r="AL10" s="161">
        <v>29</v>
      </c>
      <c r="AM10" s="161">
        <v>30</v>
      </c>
      <c r="AN10" s="162" t="s">
        <v>462</v>
      </c>
      <c r="AO10" s="163">
        <v>1</v>
      </c>
      <c r="AP10" s="163">
        <v>2</v>
      </c>
      <c r="AQ10" s="163">
        <v>3</v>
      </c>
      <c r="AR10" s="162" t="s">
        <v>463</v>
      </c>
      <c r="AS10" s="159" t="s">
        <v>464</v>
      </c>
      <c r="AT10" s="159" t="s">
        <v>465</v>
      </c>
      <c r="AU10" s="159" t="s">
        <v>466</v>
      </c>
      <c r="AV10" s="160" t="s">
        <v>467</v>
      </c>
    </row>
    <row r="11" spans="1:48" ht="42.75" customHeight="1">
      <c r="A11" s="133"/>
      <c r="B11" s="164">
        <v>1</v>
      </c>
      <c r="C11" s="161"/>
      <c r="D11" s="165" t="s">
        <v>520</v>
      </c>
      <c r="E11" s="165" t="s">
        <v>216</v>
      </c>
      <c r="F11" s="165" t="s">
        <v>370</v>
      </c>
      <c r="G11" s="165" t="s">
        <v>469</v>
      </c>
      <c r="H11" s="165" t="s">
        <v>498</v>
      </c>
      <c r="I11" s="165">
        <v>10</v>
      </c>
      <c r="J11" s="166">
        <v>1</v>
      </c>
      <c r="K11" s="166">
        <v>0</v>
      </c>
      <c r="L11" s="166">
        <v>0</v>
      </c>
      <c r="M11" s="166">
        <v>1</v>
      </c>
      <c r="N11" s="166">
        <v>0</v>
      </c>
      <c r="O11" s="166">
        <v>0</v>
      </c>
      <c r="P11" s="166">
        <v>0</v>
      </c>
      <c r="Q11" s="166">
        <v>1</v>
      </c>
      <c r="R11" s="166">
        <v>1</v>
      </c>
      <c r="S11" s="166">
        <v>0</v>
      </c>
      <c r="T11" s="166">
        <v>0</v>
      </c>
      <c r="U11" s="166">
        <v>0</v>
      </c>
      <c r="V11" s="166">
        <v>1</v>
      </c>
      <c r="W11" s="166">
        <v>0</v>
      </c>
      <c r="X11" s="166">
        <v>0</v>
      </c>
      <c r="Y11" s="166">
        <v>0</v>
      </c>
      <c r="Z11" s="166">
        <v>2</v>
      </c>
      <c r="AA11" s="166">
        <v>2</v>
      </c>
      <c r="AB11" s="166">
        <v>0</v>
      </c>
      <c r="AC11" s="166">
        <v>1.5</v>
      </c>
      <c r="AD11" s="166">
        <v>2</v>
      </c>
      <c r="AE11" s="166">
        <v>3</v>
      </c>
      <c r="AF11" s="166">
        <v>0.5</v>
      </c>
      <c r="AG11" s="166">
        <v>0</v>
      </c>
      <c r="AH11" s="166">
        <v>0</v>
      </c>
      <c r="AI11" s="166">
        <v>3</v>
      </c>
      <c r="AJ11" s="166">
        <v>0</v>
      </c>
      <c r="AK11" s="166">
        <v>3</v>
      </c>
      <c r="AL11" s="167">
        <v>1</v>
      </c>
      <c r="AM11" s="167">
        <v>0</v>
      </c>
      <c r="AN11" s="168">
        <f t="shared" ref="AN11:AN39" si="0">(20*SUM(J11:AM11))/60</f>
        <v>7.666666666666667</v>
      </c>
      <c r="AO11" s="163">
        <v>34</v>
      </c>
      <c r="AP11" s="163">
        <v>40</v>
      </c>
      <c r="AQ11" s="163">
        <v>37.6</v>
      </c>
      <c r="AR11" s="162">
        <f t="shared" ref="AR11:AR39" si="1">AO11+AP11+AQ11</f>
        <v>111.6</v>
      </c>
      <c r="AS11" s="169">
        <f t="shared" ref="AS11:AS39" si="2">AN11+AR11</f>
        <v>119.26666666666667</v>
      </c>
      <c r="AT11" s="169">
        <f>(100*AS11)/119.3</f>
        <v>99.972059234423014</v>
      </c>
      <c r="AU11" s="159"/>
      <c r="AV11" s="160"/>
    </row>
    <row r="12" spans="1:48" ht="42.75" customHeight="1">
      <c r="A12" s="133"/>
      <c r="B12" s="164">
        <v>2</v>
      </c>
      <c r="C12" s="161"/>
      <c r="D12" s="165" t="s">
        <v>521</v>
      </c>
      <c r="E12" s="165" t="s">
        <v>237</v>
      </c>
      <c r="F12" s="165" t="s">
        <v>370</v>
      </c>
      <c r="G12" s="165" t="s">
        <v>469</v>
      </c>
      <c r="H12" s="165" t="s">
        <v>493</v>
      </c>
      <c r="I12" s="165">
        <v>10</v>
      </c>
      <c r="J12" s="166">
        <v>0</v>
      </c>
      <c r="K12" s="166">
        <v>0</v>
      </c>
      <c r="L12" s="166">
        <v>1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1</v>
      </c>
      <c r="U12" s="166">
        <v>1</v>
      </c>
      <c r="V12" s="166">
        <v>1</v>
      </c>
      <c r="W12" s="166">
        <v>0</v>
      </c>
      <c r="X12" s="166">
        <v>0</v>
      </c>
      <c r="Y12" s="166">
        <v>0</v>
      </c>
      <c r="Z12" s="166">
        <v>2</v>
      </c>
      <c r="AA12" s="166">
        <v>2</v>
      </c>
      <c r="AB12" s="166">
        <v>0</v>
      </c>
      <c r="AC12" s="166">
        <v>1.5</v>
      </c>
      <c r="AD12" s="166">
        <v>3</v>
      </c>
      <c r="AE12" s="166">
        <v>3</v>
      </c>
      <c r="AF12" s="166">
        <v>0.5</v>
      </c>
      <c r="AG12" s="166">
        <v>0.5</v>
      </c>
      <c r="AH12" s="166">
        <v>0</v>
      </c>
      <c r="AI12" s="166">
        <v>0</v>
      </c>
      <c r="AJ12" s="166">
        <v>3</v>
      </c>
      <c r="AK12" s="166">
        <v>0</v>
      </c>
      <c r="AL12" s="167">
        <v>0.5</v>
      </c>
      <c r="AM12" s="167">
        <v>0</v>
      </c>
      <c r="AN12" s="168">
        <f t="shared" si="0"/>
        <v>6.666666666666667</v>
      </c>
      <c r="AO12" s="163">
        <v>38</v>
      </c>
      <c r="AP12" s="163">
        <v>35.200000000000003</v>
      </c>
      <c r="AQ12" s="163">
        <v>34.9</v>
      </c>
      <c r="AR12" s="162">
        <f t="shared" si="1"/>
        <v>108.1</v>
      </c>
      <c r="AS12" s="169">
        <f t="shared" si="2"/>
        <v>114.76666666666667</v>
      </c>
      <c r="AT12" s="169">
        <f t="shared" ref="AT12:AT39" si="3">(100*AS12)/119.3</f>
        <v>96.200055881531156</v>
      </c>
      <c r="AU12" s="159"/>
      <c r="AV12" s="160"/>
    </row>
    <row r="13" spans="1:48" ht="42.75" customHeight="1">
      <c r="A13" s="133"/>
      <c r="B13" s="164">
        <v>3</v>
      </c>
      <c r="C13" s="161"/>
      <c r="D13" s="165" t="s">
        <v>522</v>
      </c>
      <c r="E13" s="165" t="s">
        <v>523</v>
      </c>
      <c r="F13" s="165" t="s">
        <v>191</v>
      </c>
      <c r="G13" s="165" t="s">
        <v>469</v>
      </c>
      <c r="H13" s="165" t="s">
        <v>524</v>
      </c>
      <c r="I13" s="165">
        <v>10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1</v>
      </c>
      <c r="Q13" s="170">
        <v>0</v>
      </c>
      <c r="R13" s="170">
        <v>0</v>
      </c>
      <c r="S13" s="170">
        <v>1</v>
      </c>
      <c r="T13" s="170">
        <v>1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1</v>
      </c>
      <c r="AD13" s="170">
        <v>3</v>
      </c>
      <c r="AE13" s="170">
        <v>3</v>
      </c>
      <c r="AF13" s="170">
        <v>1</v>
      </c>
      <c r="AG13" s="170">
        <v>1</v>
      </c>
      <c r="AH13" s="170">
        <v>0</v>
      </c>
      <c r="AI13" s="170">
        <v>3</v>
      </c>
      <c r="AJ13" s="170">
        <v>3</v>
      </c>
      <c r="AK13" s="170">
        <v>3</v>
      </c>
      <c r="AL13" s="171">
        <v>1</v>
      </c>
      <c r="AM13" s="171">
        <v>0</v>
      </c>
      <c r="AN13" s="168">
        <f t="shared" si="0"/>
        <v>7.333333333333333</v>
      </c>
      <c r="AO13" s="163">
        <v>36</v>
      </c>
      <c r="AP13" s="163">
        <v>29.3</v>
      </c>
      <c r="AQ13" s="163">
        <v>34</v>
      </c>
      <c r="AR13" s="162">
        <f t="shared" si="1"/>
        <v>99.3</v>
      </c>
      <c r="AS13" s="169">
        <f t="shared" si="2"/>
        <v>106.63333333333333</v>
      </c>
      <c r="AT13" s="169">
        <f t="shared" si="3"/>
        <v>89.382509080748804</v>
      </c>
      <c r="AU13" s="159"/>
      <c r="AV13" s="160"/>
    </row>
    <row r="14" spans="1:48" ht="42.75" customHeight="1">
      <c r="A14" s="133"/>
      <c r="B14" s="164">
        <v>4</v>
      </c>
      <c r="C14" s="161"/>
      <c r="D14" s="165" t="s">
        <v>525</v>
      </c>
      <c r="E14" s="165" t="s">
        <v>172</v>
      </c>
      <c r="F14" s="165" t="s">
        <v>224</v>
      </c>
      <c r="G14" s="165" t="s">
        <v>469</v>
      </c>
      <c r="H14" s="165" t="s">
        <v>486</v>
      </c>
      <c r="I14" s="165">
        <v>10</v>
      </c>
      <c r="J14" s="170">
        <v>1</v>
      </c>
      <c r="K14" s="170">
        <v>1</v>
      </c>
      <c r="L14" s="170">
        <v>1</v>
      </c>
      <c r="M14" s="170">
        <v>1</v>
      </c>
      <c r="N14" s="170">
        <v>0</v>
      </c>
      <c r="O14" s="170">
        <v>0</v>
      </c>
      <c r="P14" s="170">
        <v>1</v>
      </c>
      <c r="Q14" s="170">
        <v>0</v>
      </c>
      <c r="R14" s="170">
        <v>1</v>
      </c>
      <c r="S14" s="170">
        <v>0</v>
      </c>
      <c r="T14" s="170">
        <v>1</v>
      </c>
      <c r="U14" s="170">
        <v>1</v>
      </c>
      <c r="V14" s="170">
        <v>1</v>
      </c>
      <c r="W14" s="170">
        <v>0</v>
      </c>
      <c r="X14" s="170">
        <v>0</v>
      </c>
      <c r="Y14" s="170">
        <v>0</v>
      </c>
      <c r="Z14" s="170">
        <v>2</v>
      </c>
      <c r="AA14" s="170">
        <v>0</v>
      </c>
      <c r="AB14" s="170">
        <v>0</v>
      </c>
      <c r="AC14" s="170">
        <v>0.5</v>
      </c>
      <c r="AD14" s="170">
        <v>1</v>
      </c>
      <c r="AE14" s="170">
        <v>3</v>
      </c>
      <c r="AF14" s="170">
        <v>1</v>
      </c>
      <c r="AG14" s="170">
        <v>0.5</v>
      </c>
      <c r="AH14" s="170">
        <v>0</v>
      </c>
      <c r="AI14" s="170">
        <v>3</v>
      </c>
      <c r="AJ14" s="170">
        <v>3</v>
      </c>
      <c r="AK14" s="170">
        <v>3</v>
      </c>
      <c r="AL14" s="171">
        <v>0</v>
      </c>
      <c r="AM14" s="171">
        <v>0</v>
      </c>
      <c r="AN14" s="168">
        <f t="shared" si="0"/>
        <v>8.6666666666666661</v>
      </c>
      <c r="AO14" s="163">
        <v>30</v>
      </c>
      <c r="AP14" s="163">
        <v>25.8</v>
      </c>
      <c r="AQ14" s="163">
        <v>40</v>
      </c>
      <c r="AR14" s="162">
        <f t="shared" si="1"/>
        <v>95.8</v>
      </c>
      <c r="AS14" s="169">
        <f t="shared" si="2"/>
        <v>104.46666666666667</v>
      </c>
      <c r="AT14" s="169">
        <f t="shared" si="3"/>
        <v>87.566359318245318</v>
      </c>
      <c r="AU14" s="159"/>
      <c r="AV14" s="160"/>
    </row>
    <row r="15" spans="1:48" ht="42.75" customHeight="1">
      <c r="A15" s="133"/>
      <c r="B15" s="164">
        <v>5</v>
      </c>
      <c r="C15" s="161"/>
      <c r="D15" s="165" t="s">
        <v>526</v>
      </c>
      <c r="E15" s="165" t="s">
        <v>527</v>
      </c>
      <c r="F15" s="165" t="s">
        <v>528</v>
      </c>
      <c r="G15" s="165" t="s">
        <v>469</v>
      </c>
      <c r="H15" s="165" t="s">
        <v>473</v>
      </c>
      <c r="I15" s="165">
        <v>10</v>
      </c>
      <c r="J15" s="172">
        <v>0</v>
      </c>
      <c r="K15" s="172">
        <v>0</v>
      </c>
      <c r="L15" s="172">
        <v>1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1</v>
      </c>
      <c r="AD15" s="172">
        <v>0</v>
      </c>
      <c r="AE15" s="172">
        <v>1</v>
      </c>
      <c r="AF15" s="172">
        <v>1</v>
      </c>
      <c r="AG15" s="172">
        <v>0</v>
      </c>
      <c r="AH15" s="172">
        <v>0.5</v>
      </c>
      <c r="AI15" s="172">
        <v>0</v>
      </c>
      <c r="AJ15" s="172">
        <v>3</v>
      </c>
      <c r="AK15" s="172">
        <v>3</v>
      </c>
      <c r="AL15" s="173">
        <v>1</v>
      </c>
      <c r="AM15" s="173">
        <v>0</v>
      </c>
      <c r="AN15" s="168">
        <f t="shared" si="0"/>
        <v>4.166666666666667</v>
      </c>
      <c r="AO15" s="163">
        <v>38</v>
      </c>
      <c r="AP15" s="163">
        <v>24.2</v>
      </c>
      <c r="AQ15" s="163">
        <v>34.6</v>
      </c>
      <c r="AR15" s="162">
        <f t="shared" si="1"/>
        <v>96.800000000000011</v>
      </c>
      <c r="AS15" s="169">
        <f t="shared" si="2"/>
        <v>100.96666666666668</v>
      </c>
      <c r="AT15" s="169">
        <f t="shared" si="3"/>
        <v>84.632578932662767</v>
      </c>
      <c r="AU15" s="159"/>
      <c r="AV15" s="160"/>
    </row>
    <row r="16" spans="1:48" ht="42.75" customHeight="1">
      <c r="A16" s="133"/>
      <c r="B16" s="164">
        <v>6</v>
      </c>
      <c r="C16" s="161"/>
      <c r="D16" s="165" t="s">
        <v>529</v>
      </c>
      <c r="E16" s="165" t="s">
        <v>530</v>
      </c>
      <c r="F16" s="165" t="s">
        <v>531</v>
      </c>
      <c r="G16" s="165" t="s">
        <v>469</v>
      </c>
      <c r="H16" s="165" t="s">
        <v>491</v>
      </c>
      <c r="I16" s="165">
        <v>10</v>
      </c>
      <c r="J16" s="170">
        <v>1</v>
      </c>
      <c r="K16" s="170">
        <v>1</v>
      </c>
      <c r="L16" s="170">
        <v>0</v>
      </c>
      <c r="M16" s="170">
        <v>1</v>
      </c>
      <c r="N16" s="170">
        <v>0</v>
      </c>
      <c r="O16" s="170">
        <v>0</v>
      </c>
      <c r="P16" s="170">
        <v>0</v>
      </c>
      <c r="Q16" s="170">
        <v>0</v>
      </c>
      <c r="R16" s="170">
        <v>1</v>
      </c>
      <c r="S16" s="170">
        <v>0</v>
      </c>
      <c r="T16" s="170">
        <v>1</v>
      </c>
      <c r="U16" s="170">
        <v>0</v>
      </c>
      <c r="V16" s="170">
        <v>1</v>
      </c>
      <c r="W16" s="170">
        <v>2</v>
      </c>
      <c r="X16" s="170">
        <v>0</v>
      </c>
      <c r="Y16" s="170">
        <v>0</v>
      </c>
      <c r="Z16" s="170">
        <v>2</v>
      </c>
      <c r="AA16" s="170">
        <v>2</v>
      </c>
      <c r="AB16" s="170">
        <v>0</v>
      </c>
      <c r="AC16" s="170">
        <v>3</v>
      </c>
      <c r="AD16" s="170">
        <v>3</v>
      </c>
      <c r="AE16" s="170">
        <v>3</v>
      </c>
      <c r="AF16" s="170">
        <v>3</v>
      </c>
      <c r="AG16" s="170">
        <v>1</v>
      </c>
      <c r="AH16" s="170">
        <v>0</v>
      </c>
      <c r="AI16" s="170">
        <v>1.5</v>
      </c>
      <c r="AJ16" s="170">
        <v>3</v>
      </c>
      <c r="AK16" s="170">
        <v>3</v>
      </c>
      <c r="AL16" s="171">
        <v>0.5</v>
      </c>
      <c r="AM16" s="171">
        <v>0</v>
      </c>
      <c r="AN16" s="168">
        <f t="shared" si="0"/>
        <v>11</v>
      </c>
      <c r="AO16" s="163">
        <v>32</v>
      </c>
      <c r="AP16" s="163">
        <v>31.5</v>
      </c>
      <c r="AQ16" s="163">
        <v>25.9</v>
      </c>
      <c r="AR16" s="162">
        <f t="shared" si="1"/>
        <v>89.4</v>
      </c>
      <c r="AS16" s="169">
        <f t="shared" si="2"/>
        <v>100.4</v>
      </c>
      <c r="AT16" s="169">
        <f t="shared" si="3"/>
        <v>84.157585917854149</v>
      </c>
      <c r="AU16" s="159"/>
      <c r="AV16" s="160"/>
    </row>
    <row r="17" spans="1:48" ht="42.75" customHeight="1">
      <c r="A17" s="133"/>
      <c r="B17" s="164">
        <v>7</v>
      </c>
      <c r="C17" s="161"/>
      <c r="D17" s="165" t="s">
        <v>532</v>
      </c>
      <c r="E17" s="165" t="s">
        <v>223</v>
      </c>
      <c r="F17" s="165" t="s">
        <v>284</v>
      </c>
      <c r="G17" s="165" t="s">
        <v>469</v>
      </c>
      <c r="H17" s="165" t="s">
        <v>498</v>
      </c>
      <c r="I17" s="165">
        <v>10</v>
      </c>
      <c r="J17" s="170">
        <v>1</v>
      </c>
      <c r="K17" s="170">
        <v>0</v>
      </c>
      <c r="L17" s="170">
        <v>0</v>
      </c>
      <c r="M17" s="170">
        <v>1</v>
      </c>
      <c r="N17" s="170">
        <v>0</v>
      </c>
      <c r="O17" s="170">
        <v>0</v>
      </c>
      <c r="P17" s="170">
        <v>0</v>
      </c>
      <c r="Q17" s="170">
        <v>0</v>
      </c>
      <c r="R17" s="170">
        <v>1</v>
      </c>
      <c r="S17" s="170">
        <v>1</v>
      </c>
      <c r="T17" s="170">
        <v>1</v>
      </c>
      <c r="U17" s="170">
        <v>0</v>
      </c>
      <c r="V17" s="170">
        <v>0</v>
      </c>
      <c r="W17" s="170">
        <v>2</v>
      </c>
      <c r="X17" s="170">
        <v>0</v>
      </c>
      <c r="Y17" s="170">
        <v>0</v>
      </c>
      <c r="Z17" s="170">
        <v>2</v>
      </c>
      <c r="AA17" s="170">
        <v>2</v>
      </c>
      <c r="AB17" s="170">
        <v>0</v>
      </c>
      <c r="AC17" s="170">
        <v>1</v>
      </c>
      <c r="AD17" s="170">
        <v>3</v>
      </c>
      <c r="AE17" s="170">
        <v>1</v>
      </c>
      <c r="AF17" s="170">
        <v>1</v>
      </c>
      <c r="AG17" s="170">
        <v>0</v>
      </c>
      <c r="AH17" s="170">
        <v>0</v>
      </c>
      <c r="AI17" s="170">
        <v>3</v>
      </c>
      <c r="AJ17" s="170">
        <v>3</v>
      </c>
      <c r="AK17" s="170">
        <v>3</v>
      </c>
      <c r="AL17" s="171">
        <v>3</v>
      </c>
      <c r="AM17" s="171">
        <v>0</v>
      </c>
      <c r="AN17" s="168">
        <f t="shared" si="0"/>
        <v>9.6666666666666661</v>
      </c>
      <c r="AO17" s="163">
        <v>24</v>
      </c>
      <c r="AP17" s="163">
        <v>38.799999999999997</v>
      </c>
      <c r="AQ17" s="163">
        <v>23.4</v>
      </c>
      <c r="AR17" s="162">
        <f t="shared" si="1"/>
        <v>86.199999999999989</v>
      </c>
      <c r="AS17" s="169">
        <f t="shared" si="2"/>
        <v>95.86666666666666</v>
      </c>
      <c r="AT17" s="169">
        <f t="shared" si="3"/>
        <v>80.357641799385306</v>
      </c>
      <c r="AU17" s="159"/>
      <c r="AV17" s="160"/>
    </row>
    <row r="18" spans="1:48" ht="42.75" customHeight="1">
      <c r="A18" s="133"/>
      <c r="B18" s="164">
        <v>8</v>
      </c>
      <c r="C18" s="161"/>
      <c r="D18" s="165" t="s">
        <v>533</v>
      </c>
      <c r="E18" s="165" t="s">
        <v>534</v>
      </c>
      <c r="F18" s="165" t="s">
        <v>185</v>
      </c>
      <c r="G18" s="165" t="s">
        <v>469</v>
      </c>
      <c r="H18" s="165" t="s">
        <v>535</v>
      </c>
      <c r="I18" s="165">
        <v>10</v>
      </c>
      <c r="J18" s="170">
        <v>0</v>
      </c>
      <c r="K18" s="170">
        <v>0</v>
      </c>
      <c r="L18" s="170">
        <v>0</v>
      </c>
      <c r="M18" s="170">
        <v>0</v>
      </c>
      <c r="N18" s="170">
        <v>1</v>
      </c>
      <c r="O18" s="170">
        <v>1</v>
      </c>
      <c r="P18" s="170">
        <v>0</v>
      </c>
      <c r="Q18" s="170">
        <v>1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2</v>
      </c>
      <c r="AA18" s="170">
        <v>2</v>
      </c>
      <c r="AB18" s="170">
        <v>0</v>
      </c>
      <c r="AC18" s="170">
        <v>1.5</v>
      </c>
      <c r="AD18" s="170">
        <v>1.5</v>
      </c>
      <c r="AE18" s="170">
        <v>3</v>
      </c>
      <c r="AF18" s="170">
        <v>3</v>
      </c>
      <c r="AG18" s="170">
        <v>1.5</v>
      </c>
      <c r="AH18" s="170">
        <v>0</v>
      </c>
      <c r="AI18" s="170">
        <v>1.5</v>
      </c>
      <c r="AJ18" s="170">
        <v>3</v>
      </c>
      <c r="AK18" s="170">
        <v>0</v>
      </c>
      <c r="AL18" s="171">
        <v>1.5</v>
      </c>
      <c r="AM18" s="171">
        <v>0</v>
      </c>
      <c r="AN18" s="168">
        <f t="shared" si="0"/>
        <v>7.833333333333333</v>
      </c>
      <c r="AO18" s="163">
        <v>20</v>
      </c>
      <c r="AP18" s="163">
        <v>33.299999999999997</v>
      </c>
      <c r="AQ18" s="163">
        <v>33.5</v>
      </c>
      <c r="AR18" s="162">
        <f t="shared" si="1"/>
        <v>86.8</v>
      </c>
      <c r="AS18" s="169">
        <f t="shared" si="2"/>
        <v>94.633333333333326</v>
      </c>
      <c r="AT18" s="169">
        <f t="shared" si="3"/>
        <v>79.323833473037155</v>
      </c>
      <c r="AU18" s="159"/>
      <c r="AV18" s="160"/>
    </row>
    <row r="19" spans="1:48" ht="42.75" customHeight="1">
      <c r="A19" s="133"/>
      <c r="B19" s="164">
        <v>9</v>
      </c>
      <c r="C19" s="161"/>
      <c r="D19" s="165" t="s">
        <v>536</v>
      </c>
      <c r="E19" s="165" t="s">
        <v>193</v>
      </c>
      <c r="F19" s="165" t="s">
        <v>267</v>
      </c>
      <c r="G19" s="165" t="s">
        <v>469</v>
      </c>
      <c r="H19" s="165" t="s">
        <v>537</v>
      </c>
      <c r="I19" s="165">
        <v>10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1</v>
      </c>
      <c r="S19" s="170">
        <v>0</v>
      </c>
      <c r="T19" s="170">
        <v>1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3</v>
      </c>
      <c r="AE19" s="170">
        <v>3</v>
      </c>
      <c r="AF19" s="170">
        <v>1.5</v>
      </c>
      <c r="AG19" s="170">
        <v>0.5</v>
      </c>
      <c r="AH19" s="170">
        <v>0.5</v>
      </c>
      <c r="AI19" s="170">
        <v>1.5</v>
      </c>
      <c r="AJ19" s="170">
        <v>3</v>
      </c>
      <c r="AK19" s="170">
        <v>0</v>
      </c>
      <c r="AL19" s="171">
        <v>0.5</v>
      </c>
      <c r="AM19" s="171">
        <v>0</v>
      </c>
      <c r="AN19" s="168">
        <f t="shared" si="0"/>
        <v>6.5</v>
      </c>
      <c r="AO19" s="163">
        <v>36</v>
      </c>
      <c r="AP19" s="163">
        <v>32.9</v>
      </c>
      <c r="AQ19" s="163">
        <v>18.8</v>
      </c>
      <c r="AR19" s="162">
        <f t="shared" si="1"/>
        <v>87.7</v>
      </c>
      <c r="AS19" s="169">
        <f t="shared" si="2"/>
        <v>94.2</v>
      </c>
      <c r="AT19" s="169">
        <f t="shared" si="3"/>
        <v>78.960603520536466</v>
      </c>
      <c r="AU19" s="159"/>
      <c r="AV19" s="160"/>
    </row>
    <row r="20" spans="1:48" ht="42.75" customHeight="1">
      <c r="A20" s="133"/>
      <c r="B20" s="164">
        <v>10</v>
      </c>
      <c r="C20" s="161"/>
      <c r="D20" s="165" t="s">
        <v>538</v>
      </c>
      <c r="E20" s="165" t="s">
        <v>539</v>
      </c>
      <c r="F20" s="165" t="s">
        <v>540</v>
      </c>
      <c r="G20" s="165" t="s">
        <v>469</v>
      </c>
      <c r="H20" s="165" t="s">
        <v>486</v>
      </c>
      <c r="I20" s="165">
        <v>10</v>
      </c>
      <c r="J20" s="170">
        <v>0</v>
      </c>
      <c r="K20" s="170">
        <v>1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1</v>
      </c>
      <c r="T20" s="170">
        <v>1</v>
      </c>
      <c r="U20" s="170">
        <v>1</v>
      </c>
      <c r="V20" s="170">
        <v>1</v>
      </c>
      <c r="W20" s="170">
        <v>0</v>
      </c>
      <c r="X20" s="170">
        <v>0</v>
      </c>
      <c r="Y20" s="170">
        <v>0</v>
      </c>
      <c r="Z20" s="170">
        <v>2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0</v>
      </c>
      <c r="AG20" s="170">
        <v>0</v>
      </c>
      <c r="AH20" s="170">
        <v>0</v>
      </c>
      <c r="AI20" s="170">
        <v>0.5</v>
      </c>
      <c r="AJ20" s="170">
        <v>0</v>
      </c>
      <c r="AK20" s="170">
        <v>0</v>
      </c>
      <c r="AL20" s="171">
        <v>0</v>
      </c>
      <c r="AM20" s="171">
        <v>0</v>
      </c>
      <c r="AN20" s="168">
        <f t="shared" si="0"/>
        <v>2.5</v>
      </c>
      <c r="AO20" s="163">
        <v>32</v>
      </c>
      <c r="AP20" s="163">
        <v>30.5</v>
      </c>
      <c r="AQ20" s="163">
        <v>29</v>
      </c>
      <c r="AR20" s="162">
        <f t="shared" si="1"/>
        <v>91.5</v>
      </c>
      <c r="AS20" s="169">
        <f t="shared" si="2"/>
        <v>94</v>
      </c>
      <c r="AT20" s="169">
        <f t="shared" si="3"/>
        <v>78.792958927074608</v>
      </c>
      <c r="AU20" s="159"/>
      <c r="AV20" s="160"/>
    </row>
    <row r="21" spans="1:48" ht="42.75" customHeight="1">
      <c r="A21" s="133"/>
      <c r="B21" s="164">
        <v>11</v>
      </c>
      <c r="C21" s="161"/>
      <c r="D21" s="165" t="s">
        <v>541</v>
      </c>
      <c r="E21" s="165" t="s">
        <v>181</v>
      </c>
      <c r="F21" s="165" t="s">
        <v>542</v>
      </c>
      <c r="G21" s="165" t="s">
        <v>469</v>
      </c>
      <c r="H21" s="165" t="s">
        <v>500</v>
      </c>
      <c r="I21" s="165">
        <v>10</v>
      </c>
      <c r="J21" s="170">
        <v>0</v>
      </c>
      <c r="K21" s="170">
        <v>1</v>
      </c>
      <c r="L21" s="170">
        <v>1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1</v>
      </c>
      <c r="T21" s="170">
        <v>0</v>
      </c>
      <c r="U21" s="170">
        <v>0</v>
      </c>
      <c r="V21" s="170">
        <v>1</v>
      </c>
      <c r="W21" s="170">
        <v>0</v>
      </c>
      <c r="X21" s="170">
        <v>0</v>
      </c>
      <c r="Y21" s="170">
        <v>0</v>
      </c>
      <c r="Z21" s="170">
        <v>2</v>
      </c>
      <c r="AA21" s="170">
        <v>0</v>
      </c>
      <c r="AB21" s="170">
        <v>0</v>
      </c>
      <c r="AC21" s="170">
        <v>1.5</v>
      </c>
      <c r="AD21" s="170">
        <v>2</v>
      </c>
      <c r="AE21" s="170">
        <v>1.5</v>
      </c>
      <c r="AF21" s="170">
        <v>1</v>
      </c>
      <c r="AG21" s="170">
        <v>1.5</v>
      </c>
      <c r="AH21" s="170">
        <v>0</v>
      </c>
      <c r="AI21" s="170">
        <v>3</v>
      </c>
      <c r="AJ21" s="170">
        <v>3</v>
      </c>
      <c r="AK21" s="170">
        <v>0</v>
      </c>
      <c r="AL21" s="171">
        <v>0</v>
      </c>
      <c r="AM21" s="171">
        <v>0</v>
      </c>
      <c r="AN21" s="168">
        <f t="shared" si="0"/>
        <v>6.5</v>
      </c>
      <c r="AO21" s="163">
        <v>26</v>
      </c>
      <c r="AP21" s="163">
        <v>28.4</v>
      </c>
      <c r="AQ21" s="163">
        <v>28.5</v>
      </c>
      <c r="AR21" s="162">
        <f t="shared" si="1"/>
        <v>82.9</v>
      </c>
      <c r="AS21" s="169">
        <f t="shared" si="2"/>
        <v>89.4</v>
      </c>
      <c r="AT21" s="169">
        <f t="shared" si="3"/>
        <v>74.937133277451807</v>
      </c>
      <c r="AU21" s="159"/>
      <c r="AV21" s="160"/>
    </row>
    <row r="22" spans="1:48" ht="42.75" customHeight="1">
      <c r="A22" s="133"/>
      <c r="B22" s="164">
        <v>12</v>
      </c>
      <c r="C22" s="161"/>
      <c r="D22" s="165" t="s">
        <v>543</v>
      </c>
      <c r="E22" s="165" t="s">
        <v>190</v>
      </c>
      <c r="F22" s="165" t="s">
        <v>398</v>
      </c>
      <c r="G22" s="165" t="s">
        <v>469</v>
      </c>
      <c r="H22" s="165" t="s">
        <v>544</v>
      </c>
      <c r="I22" s="165">
        <v>10</v>
      </c>
      <c r="J22" s="170">
        <v>0</v>
      </c>
      <c r="K22" s="170">
        <v>0</v>
      </c>
      <c r="L22" s="170">
        <v>0</v>
      </c>
      <c r="M22" s="170">
        <v>1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1</v>
      </c>
      <c r="U22" s="170">
        <v>1</v>
      </c>
      <c r="V22" s="170">
        <v>0</v>
      </c>
      <c r="W22" s="170">
        <v>2</v>
      </c>
      <c r="X22" s="170">
        <v>0</v>
      </c>
      <c r="Y22" s="170">
        <v>0</v>
      </c>
      <c r="Z22" s="170">
        <v>0</v>
      </c>
      <c r="AA22" s="170">
        <v>2</v>
      </c>
      <c r="AB22" s="170">
        <v>0</v>
      </c>
      <c r="AC22" s="170">
        <v>1</v>
      </c>
      <c r="AD22" s="170">
        <v>2</v>
      </c>
      <c r="AE22" s="170">
        <v>3</v>
      </c>
      <c r="AF22" s="170">
        <v>0.5</v>
      </c>
      <c r="AG22" s="170">
        <v>0</v>
      </c>
      <c r="AH22" s="170">
        <v>0</v>
      </c>
      <c r="AI22" s="170">
        <v>3</v>
      </c>
      <c r="AJ22" s="170">
        <v>3</v>
      </c>
      <c r="AK22" s="170">
        <v>3</v>
      </c>
      <c r="AL22" s="171">
        <v>1</v>
      </c>
      <c r="AM22" s="171">
        <v>0</v>
      </c>
      <c r="AN22" s="168">
        <f t="shared" si="0"/>
        <v>7.833333333333333</v>
      </c>
      <c r="AO22" s="163">
        <v>32</v>
      </c>
      <c r="AP22" s="163">
        <v>15.2</v>
      </c>
      <c r="AQ22" s="163">
        <v>32.9</v>
      </c>
      <c r="AR22" s="162">
        <f t="shared" si="1"/>
        <v>80.099999999999994</v>
      </c>
      <c r="AS22" s="169">
        <f t="shared" si="2"/>
        <v>87.933333333333323</v>
      </c>
      <c r="AT22" s="169">
        <f t="shared" si="3"/>
        <v>73.707739592064812</v>
      </c>
      <c r="AU22" s="159"/>
      <c r="AV22" s="160"/>
    </row>
    <row r="23" spans="1:48" ht="42.75" customHeight="1">
      <c r="A23" s="133"/>
      <c r="B23" s="164">
        <v>13</v>
      </c>
      <c r="C23" s="161"/>
      <c r="D23" s="165" t="s">
        <v>545</v>
      </c>
      <c r="E23" s="165" t="s">
        <v>546</v>
      </c>
      <c r="F23" s="165" t="s">
        <v>547</v>
      </c>
      <c r="G23" s="165" t="s">
        <v>469</v>
      </c>
      <c r="H23" s="165" t="s">
        <v>473</v>
      </c>
      <c r="I23" s="165">
        <v>10</v>
      </c>
      <c r="J23" s="170">
        <v>0</v>
      </c>
      <c r="K23" s="170">
        <v>1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1</v>
      </c>
      <c r="S23" s="170">
        <v>1</v>
      </c>
      <c r="T23" s="170">
        <v>1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2</v>
      </c>
      <c r="AA23" s="170">
        <v>0</v>
      </c>
      <c r="AB23" s="170">
        <v>0</v>
      </c>
      <c r="AC23" s="170">
        <v>0</v>
      </c>
      <c r="AD23" s="170">
        <v>0</v>
      </c>
      <c r="AE23" s="170">
        <v>0</v>
      </c>
      <c r="AF23" s="170">
        <v>0</v>
      </c>
      <c r="AG23" s="170">
        <v>0</v>
      </c>
      <c r="AH23" s="170">
        <v>0</v>
      </c>
      <c r="AI23" s="170">
        <v>0</v>
      </c>
      <c r="AJ23" s="170">
        <v>3</v>
      </c>
      <c r="AK23" s="170">
        <v>0</v>
      </c>
      <c r="AL23" s="171">
        <v>1.5</v>
      </c>
      <c r="AM23" s="171">
        <v>0</v>
      </c>
      <c r="AN23" s="168">
        <f t="shared" si="0"/>
        <v>3.5</v>
      </c>
      <c r="AO23" s="163">
        <v>40</v>
      </c>
      <c r="AP23" s="163">
        <v>21.3</v>
      </c>
      <c r="AQ23" s="163">
        <v>21</v>
      </c>
      <c r="AR23" s="162">
        <f t="shared" si="1"/>
        <v>82.3</v>
      </c>
      <c r="AS23" s="169">
        <f t="shared" si="2"/>
        <v>85.8</v>
      </c>
      <c r="AT23" s="169">
        <f t="shared" si="3"/>
        <v>71.919530595138312</v>
      </c>
      <c r="AU23" s="159"/>
      <c r="AV23" s="160"/>
    </row>
    <row r="24" spans="1:48" ht="42.75" customHeight="1">
      <c r="A24" s="133"/>
      <c r="B24" s="164">
        <v>14</v>
      </c>
      <c r="C24" s="161"/>
      <c r="D24" s="165" t="s">
        <v>548</v>
      </c>
      <c r="E24" s="165" t="s">
        <v>237</v>
      </c>
      <c r="F24" s="165" t="s">
        <v>191</v>
      </c>
      <c r="G24" s="165" t="s">
        <v>469</v>
      </c>
      <c r="H24" s="165" t="s">
        <v>549</v>
      </c>
      <c r="I24" s="165">
        <v>10</v>
      </c>
      <c r="J24" s="172">
        <v>1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1</v>
      </c>
      <c r="Q24" s="172">
        <v>0</v>
      </c>
      <c r="R24" s="172">
        <v>1</v>
      </c>
      <c r="S24" s="172">
        <v>1</v>
      </c>
      <c r="T24" s="172">
        <v>0</v>
      </c>
      <c r="U24" s="172">
        <v>1</v>
      </c>
      <c r="V24" s="172">
        <v>1</v>
      </c>
      <c r="W24" s="172">
        <v>0</v>
      </c>
      <c r="X24" s="172">
        <v>0</v>
      </c>
      <c r="Y24" s="172">
        <v>0</v>
      </c>
      <c r="Z24" s="172">
        <v>2</v>
      </c>
      <c r="AA24" s="172">
        <v>2</v>
      </c>
      <c r="AB24" s="172">
        <v>0</v>
      </c>
      <c r="AC24" s="172">
        <v>1</v>
      </c>
      <c r="AD24" s="172">
        <v>1.5</v>
      </c>
      <c r="AE24" s="172">
        <v>3</v>
      </c>
      <c r="AF24" s="172">
        <v>3</v>
      </c>
      <c r="AG24" s="172">
        <v>1.5</v>
      </c>
      <c r="AH24" s="172">
        <v>0</v>
      </c>
      <c r="AI24" s="172">
        <v>1.5</v>
      </c>
      <c r="AJ24" s="172">
        <v>3</v>
      </c>
      <c r="AK24" s="172">
        <v>3</v>
      </c>
      <c r="AL24" s="173">
        <v>1</v>
      </c>
      <c r="AM24" s="173">
        <v>0</v>
      </c>
      <c r="AN24" s="168">
        <f t="shared" si="0"/>
        <v>9.5</v>
      </c>
      <c r="AO24" s="163">
        <v>32</v>
      </c>
      <c r="AP24" s="163">
        <v>21.5</v>
      </c>
      <c r="AQ24" s="163">
        <v>22.6</v>
      </c>
      <c r="AR24" s="162">
        <f t="shared" si="1"/>
        <v>76.099999999999994</v>
      </c>
      <c r="AS24" s="169">
        <f t="shared" si="2"/>
        <v>85.6</v>
      </c>
      <c r="AT24" s="169">
        <f t="shared" si="3"/>
        <v>71.751886001676453</v>
      </c>
      <c r="AU24" s="159"/>
      <c r="AV24" s="160"/>
    </row>
    <row r="25" spans="1:48" ht="42.75" customHeight="1">
      <c r="A25" s="133"/>
      <c r="B25" s="164">
        <v>15</v>
      </c>
      <c r="C25" s="161"/>
      <c r="D25" s="165" t="s">
        <v>550</v>
      </c>
      <c r="E25" s="165" t="s">
        <v>274</v>
      </c>
      <c r="F25" s="165" t="s">
        <v>188</v>
      </c>
      <c r="G25" s="165" t="s">
        <v>469</v>
      </c>
      <c r="H25" s="165" t="s">
        <v>551</v>
      </c>
      <c r="I25" s="165">
        <v>10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1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1</v>
      </c>
      <c r="AE25" s="170">
        <v>1</v>
      </c>
      <c r="AF25" s="170">
        <v>0.5</v>
      </c>
      <c r="AG25" s="170">
        <v>0</v>
      </c>
      <c r="AH25" s="170">
        <v>1</v>
      </c>
      <c r="AI25" s="170">
        <v>1</v>
      </c>
      <c r="AJ25" s="170">
        <v>3</v>
      </c>
      <c r="AK25" s="170">
        <v>0</v>
      </c>
      <c r="AL25" s="171">
        <v>0</v>
      </c>
      <c r="AM25" s="171">
        <v>0</v>
      </c>
      <c r="AN25" s="168">
        <f t="shared" si="0"/>
        <v>2.8333333333333335</v>
      </c>
      <c r="AO25" s="163">
        <v>30</v>
      </c>
      <c r="AP25" s="163">
        <v>23.4</v>
      </c>
      <c r="AQ25" s="163">
        <v>28.6</v>
      </c>
      <c r="AR25" s="162">
        <f t="shared" si="1"/>
        <v>82</v>
      </c>
      <c r="AS25" s="169">
        <f t="shared" si="2"/>
        <v>84.833333333333329</v>
      </c>
      <c r="AT25" s="169">
        <f t="shared" si="3"/>
        <v>71.109248393405977</v>
      </c>
      <c r="AU25" s="159"/>
      <c r="AV25" s="160"/>
    </row>
    <row r="26" spans="1:48" ht="42.75" customHeight="1">
      <c r="A26" s="133"/>
      <c r="B26" s="164">
        <v>16</v>
      </c>
      <c r="C26" s="161"/>
      <c r="D26" s="165" t="s">
        <v>552</v>
      </c>
      <c r="E26" s="165" t="s">
        <v>190</v>
      </c>
      <c r="F26" s="165" t="s">
        <v>221</v>
      </c>
      <c r="G26" s="165" t="s">
        <v>469</v>
      </c>
      <c r="H26" s="165" t="s">
        <v>535</v>
      </c>
      <c r="I26" s="165">
        <v>10</v>
      </c>
      <c r="J26" s="170">
        <v>0</v>
      </c>
      <c r="K26" s="170">
        <v>0</v>
      </c>
      <c r="L26" s="170">
        <v>1</v>
      </c>
      <c r="M26" s="170">
        <v>0</v>
      </c>
      <c r="N26" s="170">
        <v>0</v>
      </c>
      <c r="O26" s="170">
        <v>0</v>
      </c>
      <c r="P26" s="170">
        <v>1</v>
      </c>
      <c r="Q26" s="170">
        <v>0</v>
      </c>
      <c r="R26" s="170">
        <v>1</v>
      </c>
      <c r="S26" s="170">
        <v>0</v>
      </c>
      <c r="T26" s="170">
        <v>1</v>
      </c>
      <c r="U26" s="170">
        <v>1</v>
      </c>
      <c r="V26" s="170">
        <v>1</v>
      </c>
      <c r="W26" s="170">
        <v>0</v>
      </c>
      <c r="X26" s="170">
        <v>0</v>
      </c>
      <c r="Y26" s="170">
        <v>0</v>
      </c>
      <c r="Z26" s="170">
        <v>0</v>
      </c>
      <c r="AA26" s="170">
        <v>2</v>
      </c>
      <c r="AB26" s="170">
        <v>0</v>
      </c>
      <c r="AC26" s="170">
        <v>1</v>
      </c>
      <c r="AD26" s="170">
        <v>3</v>
      </c>
      <c r="AE26" s="170">
        <v>0.5</v>
      </c>
      <c r="AF26" s="170">
        <v>1</v>
      </c>
      <c r="AG26" s="170">
        <v>0.5</v>
      </c>
      <c r="AH26" s="170">
        <v>0</v>
      </c>
      <c r="AI26" s="170">
        <v>3</v>
      </c>
      <c r="AJ26" s="170">
        <v>0</v>
      </c>
      <c r="AK26" s="170">
        <v>0</v>
      </c>
      <c r="AL26" s="171">
        <v>2.5</v>
      </c>
      <c r="AM26" s="171">
        <v>0</v>
      </c>
      <c r="AN26" s="168">
        <f t="shared" si="0"/>
        <v>6.5</v>
      </c>
      <c r="AO26" s="163">
        <v>24</v>
      </c>
      <c r="AP26" s="163">
        <v>24.4</v>
      </c>
      <c r="AQ26" s="163">
        <v>27.5</v>
      </c>
      <c r="AR26" s="162">
        <f t="shared" si="1"/>
        <v>75.900000000000006</v>
      </c>
      <c r="AS26" s="169">
        <f t="shared" si="2"/>
        <v>82.4</v>
      </c>
      <c r="AT26" s="169">
        <f t="shared" si="3"/>
        <v>69.069572506286676</v>
      </c>
      <c r="AU26" s="159"/>
      <c r="AV26" s="160"/>
    </row>
    <row r="27" spans="1:48" ht="42.75" customHeight="1">
      <c r="A27" s="133"/>
      <c r="B27" s="164">
        <v>17</v>
      </c>
      <c r="C27" s="161"/>
      <c r="D27" s="165" t="s">
        <v>553</v>
      </c>
      <c r="E27" s="165" t="s">
        <v>187</v>
      </c>
      <c r="F27" s="165" t="s">
        <v>188</v>
      </c>
      <c r="G27" s="165" t="s">
        <v>469</v>
      </c>
      <c r="H27" s="165" t="s">
        <v>503</v>
      </c>
      <c r="I27" s="165">
        <v>10</v>
      </c>
      <c r="J27" s="170">
        <v>0</v>
      </c>
      <c r="K27" s="170">
        <v>0</v>
      </c>
      <c r="L27" s="170">
        <v>0</v>
      </c>
      <c r="M27" s="170">
        <v>1</v>
      </c>
      <c r="N27" s="170">
        <v>0</v>
      </c>
      <c r="O27" s="170">
        <v>0</v>
      </c>
      <c r="P27" s="170">
        <v>1</v>
      </c>
      <c r="Q27" s="170">
        <v>0</v>
      </c>
      <c r="R27" s="170">
        <v>1</v>
      </c>
      <c r="S27" s="170">
        <v>0</v>
      </c>
      <c r="T27" s="170">
        <v>1</v>
      </c>
      <c r="U27" s="170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0</v>
      </c>
      <c r="AB27" s="170">
        <v>0</v>
      </c>
      <c r="AC27" s="170">
        <v>1.5</v>
      </c>
      <c r="AD27" s="170">
        <v>1.5</v>
      </c>
      <c r="AE27" s="170">
        <v>0.5</v>
      </c>
      <c r="AF27" s="170">
        <v>0</v>
      </c>
      <c r="AG27" s="170">
        <v>0.5</v>
      </c>
      <c r="AH27" s="170">
        <v>0.5</v>
      </c>
      <c r="AI27" s="170">
        <v>0</v>
      </c>
      <c r="AJ27" s="170">
        <v>3</v>
      </c>
      <c r="AK27" s="170">
        <v>3</v>
      </c>
      <c r="AL27" s="171">
        <v>0</v>
      </c>
      <c r="AM27" s="171">
        <v>0</v>
      </c>
      <c r="AN27" s="168">
        <f t="shared" si="0"/>
        <v>4.833333333333333</v>
      </c>
      <c r="AO27" s="163">
        <v>32</v>
      </c>
      <c r="AP27" s="163">
        <v>18.3</v>
      </c>
      <c r="AQ27" s="163">
        <v>26.3</v>
      </c>
      <c r="AR27" s="162">
        <f t="shared" si="1"/>
        <v>76.599999999999994</v>
      </c>
      <c r="AS27" s="169">
        <f t="shared" si="2"/>
        <v>81.433333333333323</v>
      </c>
      <c r="AT27" s="169">
        <f t="shared" si="3"/>
        <v>68.259290304554341</v>
      </c>
      <c r="AU27" s="159"/>
      <c r="AV27" s="160"/>
    </row>
    <row r="28" spans="1:48" ht="42.75" customHeight="1">
      <c r="A28" s="133"/>
      <c r="B28" s="164">
        <v>18</v>
      </c>
      <c r="C28" s="161"/>
      <c r="D28" s="165" t="s">
        <v>554</v>
      </c>
      <c r="E28" s="165" t="s">
        <v>193</v>
      </c>
      <c r="F28" s="165" t="s">
        <v>179</v>
      </c>
      <c r="G28" s="165" t="s">
        <v>469</v>
      </c>
      <c r="H28" s="165" t="s">
        <v>555</v>
      </c>
      <c r="I28" s="165">
        <v>10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1</v>
      </c>
      <c r="S28" s="170">
        <v>1</v>
      </c>
      <c r="T28" s="170">
        <v>0</v>
      </c>
      <c r="U28" s="170">
        <v>1</v>
      </c>
      <c r="V28" s="170">
        <v>1</v>
      </c>
      <c r="W28" s="170">
        <v>0</v>
      </c>
      <c r="X28" s="170">
        <v>0</v>
      </c>
      <c r="Y28" s="170">
        <v>0</v>
      </c>
      <c r="Z28" s="170">
        <v>2</v>
      </c>
      <c r="AA28" s="170">
        <v>2</v>
      </c>
      <c r="AB28" s="170">
        <v>0</v>
      </c>
      <c r="AC28" s="170">
        <v>1.5</v>
      </c>
      <c r="AD28" s="170">
        <v>2</v>
      </c>
      <c r="AE28" s="170">
        <v>3</v>
      </c>
      <c r="AF28" s="170">
        <v>0</v>
      </c>
      <c r="AG28" s="170">
        <v>0</v>
      </c>
      <c r="AH28" s="170">
        <v>0</v>
      </c>
      <c r="AI28" s="170">
        <v>3</v>
      </c>
      <c r="AJ28" s="170">
        <v>0</v>
      </c>
      <c r="AK28" s="170">
        <v>0</v>
      </c>
      <c r="AL28" s="171">
        <v>3</v>
      </c>
      <c r="AM28" s="171">
        <v>0</v>
      </c>
      <c r="AN28" s="168">
        <f t="shared" si="0"/>
        <v>6.833333333333333</v>
      </c>
      <c r="AO28" s="163">
        <v>26</v>
      </c>
      <c r="AP28" s="163">
        <v>24.3</v>
      </c>
      <c r="AQ28" s="163">
        <v>23.9</v>
      </c>
      <c r="AR28" s="162">
        <f t="shared" si="1"/>
        <v>74.199999999999989</v>
      </c>
      <c r="AS28" s="169">
        <f t="shared" si="2"/>
        <v>81.033333333333317</v>
      </c>
      <c r="AT28" s="169">
        <f t="shared" si="3"/>
        <v>67.92400111763061</v>
      </c>
      <c r="AU28" s="159"/>
      <c r="AV28" s="160"/>
    </row>
    <row r="29" spans="1:48" ht="42.75" customHeight="1">
      <c r="A29" s="133"/>
      <c r="B29" s="164">
        <v>19</v>
      </c>
      <c r="C29" s="161"/>
      <c r="D29" s="165" t="s">
        <v>357</v>
      </c>
      <c r="E29" s="165" t="s">
        <v>181</v>
      </c>
      <c r="F29" s="165" t="s">
        <v>367</v>
      </c>
      <c r="G29" s="165" t="s">
        <v>469</v>
      </c>
      <c r="H29" s="165" t="s">
        <v>498</v>
      </c>
      <c r="I29" s="165">
        <v>10</v>
      </c>
      <c r="J29" s="170">
        <v>1</v>
      </c>
      <c r="K29" s="170">
        <v>1</v>
      </c>
      <c r="L29" s="170">
        <v>0</v>
      </c>
      <c r="M29" s="170">
        <v>1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1</v>
      </c>
      <c r="T29" s="170">
        <v>1</v>
      </c>
      <c r="U29" s="170">
        <v>1</v>
      </c>
      <c r="V29" s="170">
        <v>1</v>
      </c>
      <c r="W29" s="170">
        <v>0</v>
      </c>
      <c r="X29" s="170">
        <v>0</v>
      </c>
      <c r="Y29" s="170">
        <v>0</v>
      </c>
      <c r="Z29" s="170">
        <v>2</v>
      </c>
      <c r="AA29" s="170">
        <v>2</v>
      </c>
      <c r="AB29" s="170">
        <v>0</v>
      </c>
      <c r="AC29" s="170">
        <v>1</v>
      </c>
      <c r="AD29" s="170">
        <v>1.5</v>
      </c>
      <c r="AE29" s="170">
        <v>1</v>
      </c>
      <c r="AF29" s="170">
        <v>3</v>
      </c>
      <c r="AG29" s="170">
        <v>0</v>
      </c>
      <c r="AH29" s="170">
        <v>0</v>
      </c>
      <c r="AI29" s="170">
        <v>0</v>
      </c>
      <c r="AJ29" s="170">
        <v>3</v>
      </c>
      <c r="AK29" s="170">
        <v>0</v>
      </c>
      <c r="AL29" s="171">
        <v>0</v>
      </c>
      <c r="AM29" s="171">
        <v>0</v>
      </c>
      <c r="AN29" s="168">
        <f t="shared" si="0"/>
        <v>6.833333333333333</v>
      </c>
      <c r="AO29" s="163">
        <v>20</v>
      </c>
      <c r="AP29" s="163">
        <v>29.2</v>
      </c>
      <c r="AQ29" s="163">
        <v>22.3</v>
      </c>
      <c r="AR29" s="162">
        <f t="shared" si="1"/>
        <v>71.5</v>
      </c>
      <c r="AS29" s="169">
        <f t="shared" si="2"/>
        <v>78.333333333333329</v>
      </c>
      <c r="AT29" s="169">
        <f t="shared" si="3"/>
        <v>65.660799105895507</v>
      </c>
      <c r="AU29" s="159"/>
      <c r="AV29" s="160"/>
    </row>
    <row r="30" spans="1:48" ht="42.75" customHeight="1">
      <c r="A30" s="133"/>
      <c r="B30" s="164">
        <v>20</v>
      </c>
      <c r="C30" s="161"/>
      <c r="D30" s="165" t="s">
        <v>556</v>
      </c>
      <c r="E30" s="165" t="s">
        <v>320</v>
      </c>
      <c r="F30" s="165" t="s">
        <v>191</v>
      </c>
      <c r="G30" s="165" t="s">
        <v>469</v>
      </c>
      <c r="H30" s="165" t="s">
        <v>544</v>
      </c>
      <c r="I30" s="165">
        <v>10</v>
      </c>
      <c r="J30" s="170">
        <v>1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1</v>
      </c>
      <c r="Q30" s="170">
        <v>0</v>
      </c>
      <c r="R30" s="170">
        <v>1</v>
      </c>
      <c r="S30" s="170">
        <v>0</v>
      </c>
      <c r="T30" s="170">
        <v>0</v>
      </c>
      <c r="U30" s="170">
        <v>1</v>
      </c>
      <c r="V30" s="170">
        <v>0</v>
      </c>
      <c r="W30" s="170">
        <v>2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3</v>
      </c>
      <c r="AE30" s="170">
        <v>3</v>
      </c>
      <c r="AF30" s="170">
        <v>1</v>
      </c>
      <c r="AG30" s="170">
        <v>0</v>
      </c>
      <c r="AH30" s="170">
        <v>1</v>
      </c>
      <c r="AI30" s="170">
        <v>3</v>
      </c>
      <c r="AJ30" s="170">
        <v>3</v>
      </c>
      <c r="AK30" s="170">
        <v>0</v>
      </c>
      <c r="AL30" s="171">
        <v>1</v>
      </c>
      <c r="AM30" s="171">
        <v>0</v>
      </c>
      <c r="AN30" s="168">
        <f t="shared" si="0"/>
        <v>7</v>
      </c>
      <c r="AO30" s="163">
        <v>28</v>
      </c>
      <c r="AP30" s="163">
        <v>19.899999999999999</v>
      </c>
      <c r="AQ30" s="163">
        <v>22.5</v>
      </c>
      <c r="AR30" s="162">
        <f t="shared" si="1"/>
        <v>70.400000000000006</v>
      </c>
      <c r="AS30" s="169">
        <f t="shared" si="2"/>
        <v>77.400000000000006</v>
      </c>
      <c r="AT30" s="169">
        <f t="shared" si="3"/>
        <v>64.878457669740158</v>
      </c>
      <c r="AU30" s="159"/>
      <c r="AV30" s="160"/>
    </row>
    <row r="31" spans="1:48" ht="42.75" customHeight="1">
      <c r="A31" s="133"/>
      <c r="B31" s="164">
        <v>21</v>
      </c>
      <c r="C31" s="161"/>
      <c r="D31" s="165" t="s">
        <v>557</v>
      </c>
      <c r="E31" s="165" t="s">
        <v>558</v>
      </c>
      <c r="F31" s="165" t="s">
        <v>167</v>
      </c>
      <c r="G31" s="165" t="s">
        <v>469</v>
      </c>
      <c r="H31" s="165" t="s">
        <v>559</v>
      </c>
      <c r="I31" s="165">
        <v>10</v>
      </c>
      <c r="J31" s="170">
        <v>1</v>
      </c>
      <c r="K31" s="170">
        <v>1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1</v>
      </c>
      <c r="T31" s="170">
        <v>1</v>
      </c>
      <c r="U31" s="170">
        <v>1</v>
      </c>
      <c r="V31" s="170">
        <v>1</v>
      </c>
      <c r="W31" s="170">
        <v>2</v>
      </c>
      <c r="X31" s="170">
        <v>0</v>
      </c>
      <c r="Y31" s="170">
        <v>0</v>
      </c>
      <c r="Z31" s="170">
        <v>2</v>
      </c>
      <c r="AA31" s="170">
        <v>2</v>
      </c>
      <c r="AB31" s="170">
        <v>0</v>
      </c>
      <c r="AC31" s="170">
        <v>1</v>
      </c>
      <c r="AD31" s="170">
        <v>0.5</v>
      </c>
      <c r="AE31" s="170">
        <v>3</v>
      </c>
      <c r="AF31" s="170">
        <v>0</v>
      </c>
      <c r="AG31" s="170">
        <v>1</v>
      </c>
      <c r="AH31" s="170">
        <v>0</v>
      </c>
      <c r="AI31" s="170">
        <v>0.5</v>
      </c>
      <c r="AJ31" s="170">
        <v>3</v>
      </c>
      <c r="AK31" s="170">
        <v>0</v>
      </c>
      <c r="AL31" s="171">
        <v>1</v>
      </c>
      <c r="AM31" s="171">
        <v>0</v>
      </c>
      <c r="AN31" s="168">
        <f t="shared" si="0"/>
        <v>7.333333333333333</v>
      </c>
      <c r="AO31" s="163">
        <v>26</v>
      </c>
      <c r="AP31" s="163">
        <v>24.7</v>
      </c>
      <c r="AQ31" s="163">
        <v>18</v>
      </c>
      <c r="AR31" s="162">
        <f t="shared" si="1"/>
        <v>68.7</v>
      </c>
      <c r="AS31" s="169">
        <f t="shared" si="2"/>
        <v>76.033333333333331</v>
      </c>
      <c r="AT31" s="169">
        <f t="shared" si="3"/>
        <v>63.732886281084099</v>
      </c>
      <c r="AU31" s="159"/>
      <c r="AV31" s="160"/>
    </row>
    <row r="32" spans="1:48" ht="42.75" customHeight="1">
      <c r="A32" s="133"/>
      <c r="B32" s="164">
        <v>22</v>
      </c>
      <c r="C32" s="161"/>
      <c r="D32" s="165" t="s">
        <v>560</v>
      </c>
      <c r="E32" s="165" t="s">
        <v>177</v>
      </c>
      <c r="F32" s="165" t="s">
        <v>167</v>
      </c>
      <c r="G32" s="165" t="s">
        <v>469</v>
      </c>
      <c r="H32" s="165" t="s">
        <v>561</v>
      </c>
      <c r="I32" s="165">
        <v>10</v>
      </c>
      <c r="J32" s="170">
        <v>1</v>
      </c>
      <c r="K32" s="170">
        <v>1</v>
      </c>
      <c r="L32" s="170">
        <v>0</v>
      </c>
      <c r="M32" s="170">
        <v>0</v>
      </c>
      <c r="N32" s="170">
        <v>0</v>
      </c>
      <c r="O32" s="170">
        <v>0</v>
      </c>
      <c r="P32" s="170">
        <v>1</v>
      </c>
      <c r="Q32" s="170">
        <v>1</v>
      </c>
      <c r="R32" s="170">
        <v>0</v>
      </c>
      <c r="S32" s="170">
        <v>1</v>
      </c>
      <c r="T32" s="170">
        <v>1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0">
        <v>0</v>
      </c>
      <c r="AB32" s="170">
        <v>0</v>
      </c>
      <c r="AC32" s="170">
        <v>1.5</v>
      </c>
      <c r="AD32" s="170">
        <v>2</v>
      </c>
      <c r="AE32" s="170">
        <v>3</v>
      </c>
      <c r="AF32" s="170">
        <v>3</v>
      </c>
      <c r="AG32" s="170">
        <v>1.5</v>
      </c>
      <c r="AH32" s="170">
        <v>0.5</v>
      </c>
      <c r="AI32" s="170">
        <v>3</v>
      </c>
      <c r="AJ32" s="170">
        <v>3</v>
      </c>
      <c r="AK32" s="170">
        <v>3</v>
      </c>
      <c r="AL32" s="171">
        <v>3</v>
      </c>
      <c r="AM32" s="171">
        <v>0</v>
      </c>
      <c r="AN32" s="168">
        <f t="shared" si="0"/>
        <v>9.8333333333333339</v>
      </c>
      <c r="AO32" s="163">
        <v>24</v>
      </c>
      <c r="AP32" s="163">
        <v>21.4</v>
      </c>
      <c r="AQ32" s="163">
        <v>20</v>
      </c>
      <c r="AR32" s="162">
        <f t="shared" si="1"/>
        <v>65.400000000000006</v>
      </c>
      <c r="AS32" s="169">
        <f t="shared" si="2"/>
        <v>75.233333333333334</v>
      </c>
      <c r="AT32" s="169">
        <f t="shared" si="3"/>
        <v>63.062307907236658</v>
      </c>
      <c r="AU32" s="159"/>
      <c r="AV32" s="160"/>
    </row>
    <row r="33" spans="1:48" ht="42.75" customHeight="1">
      <c r="A33" s="133"/>
      <c r="B33" s="164">
        <v>23</v>
      </c>
      <c r="C33" s="161"/>
      <c r="D33" s="165" t="s">
        <v>562</v>
      </c>
      <c r="E33" s="165" t="s">
        <v>181</v>
      </c>
      <c r="F33" s="165" t="s">
        <v>179</v>
      </c>
      <c r="G33" s="165" t="s">
        <v>469</v>
      </c>
      <c r="H33" s="165" t="s">
        <v>563</v>
      </c>
      <c r="I33" s="165">
        <v>10</v>
      </c>
      <c r="J33" s="170">
        <v>1</v>
      </c>
      <c r="K33" s="170">
        <v>1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1</v>
      </c>
      <c r="R33" s="170">
        <v>1</v>
      </c>
      <c r="S33" s="170">
        <v>0</v>
      </c>
      <c r="T33" s="170">
        <v>1</v>
      </c>
      <c r="U33" s="170">
        <v>1</v>
      </c>
      <c r="V33" s="170">
        <v>0</v>
      </c>
      <c r="W33" s="170">
        <v>0</v>
      </c>
      <c r="X33" s="170">
        <v>0</v>
      </c>
      <c r="Y33" s="170">
        <v>0</v>
      </c>
      <c r="Z33" s="170">
        <v>2</v>
      </c>
      <c r="AA33" s="170">
        <v>2</v>
      </c>
      <c r="AB33" s="170">
        <v>0</v>
      </c>
      <c r="AC33" s="170">
        <v>0.5</v>
      </c>
      <c r="AD33" s="170">
        <v>2</v>
      </c>
      <c r="AE33" s="170">
        <v>3</v>
      </c>
      <c r="AF33" s="170">
        <v>3</v>
      </c>
      <c r="AG33" s="170">
        <v>0</v>
      </c>
      <c r="AH33" s="170">
        <v>0.5</v>
      </c>
      <c r="AI33" s="170">
        <v>3</v>
      </c>
      <c r="AJ33" s="170">
        <v>3</v>
      </c>
      <c r="AK33" s="170">
        <v>3</v>
      </c>
      <c r="AL33" s="171">
        <v>1</v>
      </c>
      <c r="AM33" s="171">
        <v>0</v>
      </c>
      <c r="AN33" s="168">
        <f t="shared" si="0"/>
        <v>9.6666666666666661</v>
      </c>
      <c r="AO33" s="163">
        <v>20</v>
      </c>
      <c r="AP33" s="163">
        <v>13.8</v>
      </c>
      <c r="AQ33" s="163">
        <v>30.9</v>
      </c>
      <c r="AR33" s="162">
        <f t="shared" si="1"/>
        <v>64.699999999999989</v>
      </c>
      <c r="AS33" s="169">
        <f t="shared" si="2"/>
        <v>74.36666666666666</v>
      </c>
      <c r="AT33" s="169">
        <f t="shared" si="3"/>
        <v>62.335848002235259</v>
      </c>
      <c r="AU33" s="159"/>
      <c r="AV33" s="160"/>
    </row>
    <row r="34" spans="1:48" ht="42.75" customHeight="1">
      <c r="A34" s="133"/>
      <c r="B34" s="164">
        <v>24</v>
      </c>
      <c r="C34" s="161"/>
      <c r="D34" s="165" t="s">
        <v>564</v>
      </c>
      <c r="E34" s="165" t="s">
        <v>262</v>
      </c>
      <c r="F34" s="165" t="s">
        <v>188</v>
      </c>
      <c r="G34" s="165" t="s">
        <v>469</v>
      </c>
      <c r="H34" s="165" t="s">
        <v>495</v>
      </c>
      <c r="I34" s="165">
        <v>10</v>
      </c>
      <c r="J34" s="170">
        <v>0</v>
      </c>
      <c r="K34" s="170">
        <v>1</v>
      </c>
      <c r="L34" s="170">
        <v>0</v>
      </c>
      <c r="M34" s="170">
        <v>0</v>
      </c>
      <c r="N34" s="170">
        <v>0</v>
      </c>
      <c r="O34" s="170">
        <v>0</v>
      </c>
      <c r="P34" s="170">
        <v>1</v>
      </c>
      <c r="Q34" s="170">
        <v>0</v>
      </c>
      <c r="R34" s="170">
        <v>1</v>
      </c>
      <c r="S34" s="170">
        <v>0</v>
      </c>
      <c r="T34" s="170">
        <v>1</v>
      </c>
      <c r="U34" s="170">
        <v>1</v>
      </c>
      <c r="V34" s="170">
        <v>1</v>
      </c>
      <c r="W34" s="170">
        <v>0</v>
      </c>
      <c r="X34" s="170">
        <v>0</v>
      </c>
      <c r="Y34" s="170">
        <v>0</v>
      </c>
      <c r="Z34" s="170">
        <v>0</v>
      </c>
      <c r="AA34" s="170">
        <v>1</v>
      </c>
      <c r="AB34" s="170">
        <v>0</v>
      </c>
      <c r="AC34" s="170">
        <v>0</v>
      </c>
      <c r="AD34" s="170">
        <v>0</v>
      </c>
      <c r="AE34" s="170">
        <v>0</v>
      </c>
      <c r="AF34" s="170">
        <v>0</v>
      </c>
      <c r="AG34" s="170">
        <v>0.5</v>
      </c>
      <c r="AH34" s="170">
        <v>0</v>
      </c>
      <c r="AI34" s="170">
        <v>1</v>
      </c>
      <c r="AJ34" s="170">
        <v>3</v>
      </c>
      <c r="AK34" s="170">
        <v>3</v>
      </c>
      <c r="AL34" s="171">
        <v>0</v>
      </c>
      <c r="AM34" s="171">
        <v>0</v>
      </c>
      <c r="AN34" s="168">
        <f t="shared" si="0"/>
        <v>4.833333333333333</v>
      </c>
      <c r="AO34" s="163">
        <v>28</v>
      </c>
      <c r="AP34" s="163">
        <v>14.9</v>
      </c>
      <c r="AQ34" s="163">
        <v>26</v>
      </c>
      <c r="AR34" s="162">
        <f t="shared" si="1"/>
        <v>68.900000000000006</v>
      </c>
      <c r="AS34" s="169">
        <f t="shared" si="2"/>
        <v>73.733333333333334</v>
      </c>
      <c r="AT34" s="169">
        <f t="shared" si="3"/>
        <v>61.804973456272698</v>
      </c>
      <c r="AU34" s="159"/>
      <c r="AV34" s="160"/>
    </row>
    <row r="35" spans="1:48" ht="42.75" customHeight="1">
      <c r="A35" s="133"/>
      <c r="B35" s="164">
        <v>25</v>
      </c>
      <c r="C35" s="161"/>
      <c r="D35" s="165" t="s">
        <v>565</v>
      </c>
      <c r="E35" s="165" t="s">
        <v>262</v>
      </c>
      <c r="F35" s="165" t="s">
        <v>566</v>
      </c>
      <c r="G35" s="165" t="s">
        <v>469</v>
      </c>
      <c r="H35" s="165" t="s">
        <v>567</v>
      </c>
      <c r="I35" s="165">
        <v>10</v>
      </c>
      <c r="J35" s="170">
        <v>1</v>
      </c>
      <c r="K35" s="170">
        <v>0</v>
      </c>
      <c r="L35" s="170">
        <v>0</v>
      </c>
      <c r="M35" s="170">
        <v>1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1</v>
      </c>
      <c r="T35" s="170">
        <v>1</v>
      </c>
      <c r="U35" s="170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170">
        <v>0.5</v>
      </c>
      <c r="AD35" s="170">
        <v>0</v>
      </c>
      <c r="AE35" s="170">
        <v>0.5</v>
      </c>
      <c r="AF35" s="170">
        <v>0.5</v>
      </c>
      <c r="AG35" s="170">
        <v>0</v>
      </c>
      <c r="AH35" s="170">
        <v>0</v>
      </c>
      <c r="AI35" s="170">
        <v>1.5</v>
      </c>
      <c r="AJ35" s="170">
        <v>0</v>
      </c>
      <c r="AK35" s="170">
        <v>0</v>
      </c>
      <c r="AL35" s="171">
        <v>3</v>
      </c>
      <c r="AM35" s="171">
        <v>0</v>
      </c>
      <c r="AN35" s="168">
        <f t="shared" si="0"/>
        <v>3.3333333333333335</v>
      </c>
      <c r="AO35" s="163">
        <v>28</v>
      </c>
      <c r="AP35" s="163">
        <v>20.6</v>
      </c>
      <c r="AQ35" s="163">
        <v>21.6</v>
      </c>
      <c r="AR35" s="162">
        <f t="shared" si="1"/>
        <v>70.2</v>
      </c>
      <c r="AS35" s="169">
        <f t="shared" si="2"/>
        <v>73.533333333333331</v>
      </c>
      <c r="AT35" s="169">
        <f t="shared" si="3"/>
        <v>61.63732886281084</v>
      </c>
      <c r="AU35" s="159"/>
      <c r="AV35" s="160"/>
    </row>
    <row r="36" spans="1:48" ht="42.75" customHeight="1">
      <c r="A36" s="133"/>
      <c r="B36" s="164">
        <v>26</v>
      </c>
      <c r="C36" s="161"/>
      <c r="D36" s="165" t="s">
        <v>568</v>
      </c>
      <c r="E36" s="165" t="s">
        <v>216</v>
      </c>
      <c r="F36" s="165" t="s">
        <v>244</v>
      </c>
      <c r="G36" s="165" t="s">
        <v>469</v>
      </c>
      <c r="H36" s="165" t="s">
        <v>559</v>
      </c>
      <c r="I36" s="165">
        <v>10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1</v>
      </c>
      <c r="R36" s="170">
        <v>1</v>
      </c>
      <c r="S36" s="170">
        <v>0</v>
      </c>
      <c r="T36" s="170">
        <v>0</v>
      </c>
      <c r="U36" s="170">
        <v>1</v>
      </c>
      <c r="V36" s="170">
        <v>1</v>
      </c>
      <c r="W36" s="170">
        <v>0</v>
      </c>
      <c r="X36" s="170">
        <v>0</v>
      </c>
      <c r="Y36" s="170">
        <v>0</v>
      </c>
      <c r="Z36" s="170">
        <v>2</v>
      </c>
      <c r="AA36" s="170">
        <v>2</v>
      </c>
      <c r="AB36" s="170">
        <v>0</v>
      </c>
      <c r="AC36" s="170">
        <v>3</v>
      </c>
      <c r="AD36" s="170">
        <v>3</v>
      </c>
      <c r="AE36" s="170">
        <v>3</v>
      </c>
      <c r="AF36" s="170">
        <v>1</v>
      </c>
      <c r="AG36" s="170">
        <v>0.5</v>
      </c>
      <c r="AH36" s="170">
        <v>0.5</v>
      </c>
      <c r="AI36" s="170">
        <v>0</v>
      </c>
      <c r="AJ36" s="170">
        <v>0</v>
      </c>
      <c r="AK36" s="170">
        <v>0</v>
      </c>
      <c r="AL36" s="171">
        <v>0</v>
      </c>
      <c r="AM36" s="171">
        <v>0</v>
      </c>
      <c r="AN36" s="168">
        <f t="shared" si="0"/>
        <v>6.333333333333333</v>
      </c>
      <c r="AO36" s="163">
        <v>6</v>
      </c>
      <c r="AP36" s="163">
        <v>30.9</v>
      </c>
      <c r="AQ36" s="163">
        <v>24.7</v>
      </c>
      <c r="AR36" s="162">
        <f t="shared" si="1"/>
        <v>61.599999999999994</v>
      </c>
      <c r="AS36" s="169">
        <f t="shared" si="2"/>
        <v>67.933333333333323</v>
      </c>
      <c r="AT36" s="169">
        <f t="shared" si="3"/>
        <v>56.943280245878725</v>
      </c>
      <c r="AU36" s="159"/>
      <c r="AV36" s="160"/>
    </row>
    <row r="37" spans="1:48" ht="42.75" customHeight="1">
      <c r="A37" s="133"/>
      <c r="B37" s="164">
        <v>27</v>
      </c>
      <c r="C37" s="161"/>
      <c r="D37" s="165" t="s">
        <v>569</v>
      </c>
      <c r="E37" s="165" t="s">
        <v>190</v>
      </c>
      <c r="F37" s="165" t="s">
        <v>188</v>
      </c>
      <c r="G37" s="165" t="s">
        <v>469</v>
      </c>
      <c r="H37" s="165" t="s">
        <v>491</v>
      </c>
      <c r="I37" s="165">
        <v>10</v>
      </c>
      <c r="J37" s="170">
        <v>1</v>
      </c>
      <c r="K37" s="170">
        <v>1</v>
      </c>
      <c r="L37" s="170">
        <v>0</v>
      </c>
      <c r="M37" s="170">
        <v>0</v>
      </c>
      <c r="N37" s="170">
        <v>0</v>
      </c>
      <c r="O37" s="170">
        <v>0</v>
      </c>
      <c r="P37" s="170">
        <v>1</v>
      </c>
      <c r="Q37" s="170">
        <v>0</v>
      </c>
      <c r="R37" s="170">
        <v>1</v>
      </c>
      <c r="S37" s="170">
        <v>0</v>
      </c>
      <c r="T37" s="170">
        <v>1</v>
      </c>
      <c r="U37" s="170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70">
        <v>2</v>
      </c>
      <c r="AB37" s="170">
        <v>0</v>
      </c>
      <c r="AC37" s="170">
        <v>3</v>
      </c>
      <c r="AD37" s="170">
        <v>2</v>
      </c>
      <c r="AE37" s="170">
        <v>1</v>
      </c>
      <c r="AF37" s="170">
        <v>0.5</v>
      </c>
      <c r="AG37" s="170">
        <v>3</v>
      </c>
      <c r="AH37" s="170">
        <v>0.5</v>
      </c>
      <c r="AI37" s="170">
        <v>1</v>
      </c>
      <c r="AJ37" s="170">
        <v>3</v>
      </c>
      <c r="AK37" s="170">
        <v>0</v>
      </c>
      <c r="AL37" s="171">
        <v>1</v>
      </c>
      <c r="AM37" s="171">
        <v>0</v>
      </c>
      <c r="AN37" s="168">
        <f t="shared" si="0"/>
        <v>7.333333333333333</v>
      </c>
      <c r="AO37" s="163">
        <v>14</v>
      </c>
      <c r="AP37" s="163">
        <v>22.1</v>
      </c>
      <c r="AQ37" s="163">
        <v>23.7</v>
      </c>
      <c r="AR37" s="162">
        <f t="shared" si="1"/>
        <v>59.8</v>
      </c>
      <c r="AS37" s="169">
        <f t="shared" si="2"/>
        <v>67.133333333333326</v>
      </c>
      <c r="AT37" s="169">
        <f t="shared" si="3"/>
        <v>56.272701872031284</v>
      </c>
      <c r="AU37" s="159"/>
      <c r="AV37" s="160"/>
    </row>
    <row r="38" spans="1:48" ht="42.75" customHeight="1">
      <c r="A38" s="133"/>
      <c r="B38" s="164">
        <v>28</v>
      </c>
      <c r="C38" s="161"/>
      <c r="D38" s="165" t="s">
        <v>570</v>
      </c>
      <c r="E38" s="165" t="s">
        <v>571</v>
      </c>
      <c r="F38" s="165" t="s">
        <v>182</v>
      </c>
      <c r="G38" s="165" t="s">
        <v>469</v>
      </c>
      <c r="H38" s="165" t="s">
        <v>535</v>
      </c>
      <c r="I38" s="165">
        <v>10</v>
      </c>
      <c r="J38" s="170">
        <v>1</v>
      </c>
      <c r="K38" s="170">
        <v>1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0">
        <v>2</v>
      </c>
      <c r="AB38" s="170">
        <v>0</v>
      </c>
      <c r="AC38" s="170">
        <v>1.5</v>
      </c>
      <c r="AD38" s="170">
        <v>1.5</v>
      </c>
      <c r="AE38" s="170">
        <v>1</v>
      </c>
      <c r="AF38" s="170">
        <v>1</v>
      </c>
      <c r="AG38" s="170">
        <v>0.5</v>
      </c>
      <c r="AH38" s="170">
        <v>3</v>
      </c>
      <c r="AI38" s="170">
        <v>3</v>
      </c>
      <c r="AJ38" s="170">
        <v>3</v>
      </c>
      <c r="AK38" s="170">
        <v>0</v>
      </c>
      <c r="AL38" s="171">
        <v>0.5</v>
      </c>
      <c r="AM38" s="171">
        <v>0</v>
      </c>
      <c r="AN38" s="168">
        <f t="shared" si="0"/>
        <v>6.333333333333333</v>
      </c>
      <c r="AO38" s="163">
        <v>10</v>
      </c>
      <c r="AP38" s="163">
        <v>20.8</v>
      </c>
      <c r="AQ38" s="163">
        <v>20.399999999999999</v>
      </c>
      <c r="AR38" s="162">
        <f t="shared" si="1"/>
        <v>51.2</v>
      </c>
      <c r="AS38" s="169">
        <f t="shared" si="2"/>
        <v>57.533333333333339</v>
      </c>
      <c r="AT38" s="169">
        <f t="shared" si="3"/>
        <v>48.225761385861979</v>
      </c>
      <c r="AU38" s="159"/>
      <c r="AV38" s="160"/>
    </row>
    <row r="39" spans="1:48" ht="42.75" customHeight="1">
      <c r="A39" s="133"/>
      <c r="B39" s="164">
        <v>29</v>
      </c>
      <c r="C39" s="161"/>
      <c r="D39" s="165" t="s">
        <v>438</v>
      </c>
      <c r="E39" s="165" t="s">
        <v>187</v>
      </c>
      <c r="F39" s="165" t="s">
        <v>224</v>
      </c>
      <c r="G39" s="165" t="s">
        <v>469</v>
      </c>
      <c r="H39" s="165" t="s">
        <v>535</v>
      </c>
      <c r="I39" s="165">
        <v>10</v>
      </c>
      <c r="J39" s="170">
        <v>1</v>
      </c>
      <c r="K39" s="170">
        <v>1</v>
      </c>
      <c r="L39" s="170">
        <v>0</v>
      </c>
      <c r="M39" s="170">
        <v>0</v>
      </c>
      <c r="N39" s="170">
        <v>0</v>
      </c>
      <c r="O39" s="170">
        <v>0</v>
      </c>
      <c r="P39" s="170">
        <v>1</v>
      </c>
      <c r="Q39" s="170">
        <v>0</v>
      </c>
      <c r="R39" s="170">
        <v>0</v>
      </c>
      <c r="S39" s="170">
        <v>0</v>
      </c>
      <c r="T39" s="170">
        <v>1</v>
      </c>
      <c r="U39" s="170">
        <v>1</v>
      </c>
      <c r="V39" s="170">
        <v>1</v>
      </c>
      <c r="W39" s="170">
        <v>0</v>
      </c>
      <c r="X39" s="170">
        <v>0</v>
      </c>
      <c r="Y39" s="170">
        <v>2</v>
      </c>
      <c r="Z39" s="170">
        <v>0</v>
      </c>
      <c r="AA39" s="170">
        <v>0.5</v>
      </c>
      <c r="AB39" s="170">
        <v>1</v>
      </c>
      <c r="AC39" s="170">
        <v>1</v>
      </c>
      <c r="AD39" s="170">
        <v>3</v>
      </c>
      <c r="AE39" s="170">
        <v>0.5</v>
      </c>
      <c r="AF39" s="170">
        <v>0</v>
      </c>
      <c r="AG39" s="170">
        <v>1</v>
      </c>
      <c r="AH39" s="170">
        <v>0</v>
      </c>
      <c r="AI39" s="170">
        <v>1</v>
      </c>
      <c r="AJ39" s="170">
        <v>3</v>
      </c>
      <c r="AK39" s="170">
        <v>0</v>
      </c>
      <c r="AL39" s="171">
        <v>0</v>
      </c>
      <c r="AM39" s="171">
        <v>0</v>
      </c>
      <c r="AN39" s="168">
        <f t="shared" si="0"/>
        <v>6.333333333333333</v>
      </c>
      <c r="AO39" s="163">
        <v>6</v>
      </c>
      <c r="AP39" s="163">
        <v>23.1</v>
      </c>
      <c r="AQ39" s="163">
        <v>19.899999999999999</v>
      </c>
      <c r="AR39" s="162">
        <f t="shared" si="1"/>
        <v>49</v>
      </c>
      <c r="AS39" s="169">
        <f t="shared" si="2"/>
        <v>55.333333333333336</v>
      </c>
      <c r="AT39" s="169">
        <f t="shared" si="3"/>
        <v>46.381670857781508</v>
      </c>
      <c r="AU39" s="159"/>
      <c r="AV39" s="160"/>
    </row>
    <row r="40" spans="1:48">
      <c r="A40" s="174"/>
      <c r="AL40" s="175"/>
      <c r="AM40" s="175"/>
      <c r="AN40" s="175"/>
      <c r="AO40" s="175"/>
      <c r="AP40" s="175"/>
      <c r="AQ40" s="175"/>
      <c r="AR40" s="175"/>
    </row>
    <row r="41" spans="1:48">
      <c r="A41" s="174"/>
      <c r="B41" s="140" t="s">
        <v>508</v>
      </c>
      <c r="C41" s="140"/>
      <c r="E41" s="140"/>
      <c r="F41" s="176" t="s">
        <v>509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5"/>
      <c r="AM41" s="175"/>
      <c r="AN41" s="175"/>
      <c r="AO41" s="175"/>
      <c r="AP41" s="175"/>
      <c r="AQ41" s="175"/>
      <c r="AR41" s="175"/>
    </row>
    <row r="42" spans="1:48">
      <c r="A42" s="174"/>
      <c r="B42" s="140" t="s">
        <v>510</v>
      </c>
      <c r="C42" s="140"/>
      <c r="E42" s="140"/>
      <c r="F42" s="176" t="s">
        <v>511</v>
      </c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5"/>
      <c r="AM42" s="175"/>
      <c r="AN42" s="175"/>
      <c r="AO42" s="175"/>
      <c r="AP42" s="175"/>
      <c r="AQ42" s="175"/>
      <c r="AR42" s="175"/>
    </row>
    <row r="43" spans="1:48">
      <c r="A43" s="174"/>
      <c r="B43" s="140" t="s">
        <v>102</v>
      </c>
      <c r="C43" s="140"/>
      <c r="E43" s="140"/>
      <c r="F43" s="176" t="s">
        <v>512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5"/>
      <c r="AM43" s="175"/>
      <c r="AN43" s="177"/>
      <c r="AO43" s="175"/>
      <c r="AP43" s="175"/>
      <c r="AQ43" s="175"/>
      <c r="AR43" s="175"/>
    </row>
    <row r="44" spans="1:48">
      <c r="A44" s="220"/>
      <c r="B44" s="220"/>
      <c r="C44" s="220"/>
      <c r="D44" s="220"/>
      <c r="E44" s="220"/>
      <c r="F44" s="176" t="s">
        <v>513</v>
      </c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5"/>
      <c r="AM44" s="175"/>
      <c r="AN44" s="177"/>
      <c r="AO44" s="175"/>
      <c r="AP44" s="175"/>
      <c r="AQ44" s="175"/>
      <c r="AR44" s="175"/>
    </row>
    <row r="45" spans="1:48">
      <c r="A45" s="174"/>
      <c r="E45" s="178"/>
      <c r="F45" s="176" t="s">
        <v>514</v>
      </c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5"/>
      <c r="AM45" s="175"/>
      <c r="AN45" s="175"/>
      <c r="AO45" s="175"/>
      <c r="AP45" s="175"/>
      <c r="AQ45" s="175"/>
      <c r="AR45" s="175"/>
    </row>
    <row r="46" spans="1:48">
      <c r="A46" s="174"/>
      <c r="F46" s="176" t="s">
        <v>515</v>
      </c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5"/>
      <c r="AM46" s="175"/>
      <c r="AN46" s="175"/>
      <c r="AO46" s="175"/>
      <c r="AP46" s="175"/>
      <c r="AQ46" s="175"/>
      <c r="AR46" s="175"/>
    </row>
    <row r="47" spans="1:48">
      <c r="A47" s="174"/>
      <c r="F47" s="176" t="s">
        <v>516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5"/>
      <c r="AM47" s="175"/>
      <c r="AN47" s="175"/>
      <c r="AO47" s="175"/>
      <c r="AP47" s="175"/>
      <c r="AQ47" s="175"/>
      <c r="AR47" s="175"/>
    </row>
    <row r="48" spans="1:48">
      <c r="A48" s="174"/>
      <c r="F48" s="176" t="s">
        <v>517</v>
      </c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5"/>
      <c r="AM48" s="175"/>
      <c r="AN48" s="175"/>
      <c r="AO48" s="175"/>
      <c r="AP48" s="175"/>
      <c r="AQ48" s="175"/>
      <c r="AR48" s="175"/>
    </row>
    <row r="49" spans="1:44">
      <c r="A49" s="174"/>
      <c r="F49" s="176" t="s">
        <v>518</v>
      </c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5"/>
      <c r="AM49" s="175"/>
      <c r="AN49" s="175"/>
      <c r="AO49" s="175"/>
      <c r="AP49" s="175"/>
      <c r="AQ49" s="175"/>
      <c r="AR49" s="175"/>
    </row>
    <row r="50" spans="1:44">
      <c r="A50" s="174"/>
      <c r="F50" s="176" t="s">
        <v>519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5"/>
      <c r="AM50" s="175"/>
      <c r="AN50" s="175"/>
      <c r="AO50" s="175"/>
      <c r="AP50" s="175"/>
      <c r="AQ50" s="175"/>
      <c r="AR50" s="175"/>
    </row>
    <row r="51" spans="1:44">
      <c r="A51" s="174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5"/>
      <c r="AM51" s="175"/>
      <c r="AN51" s="175"/>
      <c r="AO51" s="175"/>
      <c r="AP51" s="175"/>
      <c r="AQ51" s="175"/>
      <c r="AR51" s="175"/>
    </row>
  </sheetData>
  <mergeCells count="10">
    <mergeCell ref="G8:AV8"/>
    <mergeCell ref="J9:AN9"/>
    <mergeCell ref="A44:E44"/>
    <mergeCell ref="A1:AV1"/>
    <mergeCell ref="A2:AV2"/>
    <mergeCell ref="B3:E3"/>
    <mergeCell ref="B4:F4"/>
    <mergeCell ref="G4:AO4"/>
    <mergeCell ref="B5:E5"/>
    <mergeCell ref="G5:AO5"/>
  </mergeCells>
  <dataValidations count="1">
    <dataValidation allowBlank="1" showInputMessage="1" showErrorMessage="1" sqref="H10:H39 D10:F3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0"/>
  <sheetViews>
    <sheetView topLeftCell="M1" workbookViewId="0">
      <selection activeCell="G6" sqref="G6"/>
    </sheetView>
  </sheetViews>
  <sheetFormatPr defaultRowHeight="15"/>
  <cols>
    <col min="1" max="1" width="3.625" customWidth="1"/>
    <col min="2" max="2" width="6.625" customWidth="1"/>
    <col min="3" max="3" width="10" customWidth="1"/>
    <col min="4" max="4" width="13" customWidth="1"/>
    <col min="5" max="5" width="11.625" customWidth="1"/>
    <col min="6" max="6" width="18.125" customWidth="1"/>
    <col min="7" max="7" width="13.75" customWidth="1"/>
    <col min="8" max="8" width="36.625" customWidth="1"/>
    <col min="9" max="9" width="14.125" customWidth="1"/>
    <col min="10" max="19" width="4.75" customWidth="1"/>
    <col min="20" max="40" width="5.75" customWidth="1"/>
    <col min="41" max="41" width="4.125" customWidth="1"/>
    <col min="42" max="43" width="4.25" customWidth="1"/>
    <col min="44" max="44" width="8.25" customWidth="1"/>
    <col min="45" max="46" width="10.875" customWidth="1"/>
    <col min="47" max="47" width="8.375" customWidth="1"/>
    <col min="48" max="48" width="13.25" customWidth="1"/>
  </cols>
  <sheetData>
    <row r="1" spans="1:48">
      <c r="A1" s="227" t="s">
        <v>642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</row>
    <row r="2" spans="1:48">
      <c r="A2" s="200" t="s">
        <v>641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</row>
    <row r="3" spans="1:48">
      <c r="A3" s="67"/>
      <c r="B3" s="200" t="s">
        <v>453</v>
      </c>
      <c r="C3" s="200"/>
      <c r="D3" s="200"/>
      <c r="E3" s="200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70"/>
      <c r="AM3" s="70"/>
      <c r="AN3" s="70"/>
      <c r="AO3" s="70"/>
      <c r="AP3" s="70"/>
      <c r="AQ3" s="70"/>
      <c r="AR3" s="70"/>
      <c r="AS3" s="67"/>
      <c r="AT3" s="67"/>
      <c r="AU3" s="67"/>
      <c r="AV3" s="67"/>
    </row>
    <row r="4" spans="1:48">
      <c r="A4" s="67"/>
      <c r="B4" s="200" t="s">
        <v>454</v>
      </c>
      <c r="C4" s="200"/>
      <c r="D4" s="200"/>
      <c r="E4" s="200"/>
      <c r="F4" s="200"/>
      <c r="G4" s="200" t="s">
        <v>455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71"/>
      <c r="AQ4" s="71"/>
      <c r="AR4" s="71"/>
      <c r="AS4" s="66"/>
      <c r="AT4" s="66"/>
      <c r="AU4" s="66"/>
      <c r="AV4" s="66"/>
    </row>
    <row r="5" spans="1:48">
      <c r="A5" s="67"/>
      <c r="B5" s="200" t="s">
        <v>6</v>
      </c>
      <c r="C5" s="200"/>
      <c r="D5" s="200"/>
      <c r="E5" s="200"/>
      <c r="F5" s="1"/>
      <c r="G5" s="200" t="s">
        <v>456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71"/>
      <c r="AQ5" s="71"/>
      <c r="AR5" s="71"/>
      <c r="AS5" s="66"/>
      <c r="AT5" s="66"/>
      <c r="AU5" s="66"/>
      <c r="AV5" s="66"/>
    </row>
    <row r="6" spans="1:48">
      <c r="A6" s="67"/>
      <c r="B6" s="2" t="s">
        <v>8</v>
      </c>
      <c r="C6" s="2"/>
      <c r="D6" s="2"/>
      <c r="E6" s="2"/>
      <c r="F6" s="2"/>
      <c r="G6" s="66">
        <v>10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71"/>
      <c r="AM6" s="71"/>
      <c r="AN6" s="71"/>
      <c r="AO6" s="71"/>
      <c r="AP6" s="71"/>
      <c r="AQ6" s="71"/>
      <c r="AR6" s="71"/>
      <c r="AS6" s="66"/>
      <c r="AT6" s="66"/>
      <c r="AU6" s="66"/>
      <c r="AV6" s="66"/>
    </row>
    <row r="7" spans="1:48">
      <c r="A7" s="72"/>
      <c r="B7" s="3" t="s">
        <v>9</v>
      </c>
      <c r="C7" s="4"/>
      <c r="D7" s="4"/>
      <c r="E7" s="5"/>
      <c r="G7" s="73">
        <v>45264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75"/>
      <c r="AN7" s="75"/>
      <c r="AO7" s="75"/>
      <c r="AP7" s="75"/>
      <c r="AQ7" s="75"/>
      <c r="AR7" s="75"/>
      <c r="AS7" s="74"/>
      <c r="AT7" s="74"/>
      <c r="AU7" s="74"/>
      <c r="AV7" s="74"/>
    </row>
    <row r="8" spans="1:48">
      <c r="A8" s="72"/>
      <c r="B8" s="4" t="s">
        <v>10</v>
      </c>
      <c r="C8" s="4"/>
      <c r="D8" s="4"/>
      <c r="E8" s="4"/>
      <c r="G8" s="204">
        <v>100</v>
      </c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</row>
    <row r="9" spans="1:48">
      <c r="A9" s="76"/>
      <c r="B9" s="47"/>
      <c r="C9" s="77"/>
      <c r="D9" s="46"/>
      <c r="E9" s="46"/>
      <c r="F9" s="46"/>
      <c r="G9" s="46"/>
      <c r="H9" s="46"/>
      <c r="I9" s="46"/>
      <c r="J9" s="224" t="s">
        <v>458</v>
      </c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  <c r="AO9" s="78"/>
      <c r="AP9" s="79"/>
      <c r="AQ9" s="79" t="s">
        <v>459</v>
      </c>
      <c r="AR9" s="80"/>
      <c r="AS9" s="81"/>
      <c r="AT9" s="81"/>
      <c r="AU9" s="82"/>
      <c r="AV9" s="83"/>
    </row>
    <row r="10" spans="1:48" ht="96">
      <c r="A10" s="76"/>
      <c r="B10" s="84" t="s">
        <v>11</v>
      </c>
      <c r="C10" s="85" t="s">
        <v>12</v>
      </c>
      <c r="D10" s="86" t="s">
        <v>13</v>
      </c>
      <c r="E10" s="86" t="s">
        <v>14</v>
      </c>
      <c r="F10" s="86" t="s">
        <v>15</v>
      </c>
      <c r="G10" s="86" t="s">
        <v>460</v>
      </c>
      <c r="H10" s="87" t="s">
        <v>461</v>
      </c>
      <c r="I10" s="86" t="s">
        <v>325</v>
      </c>
      <c r="J10" s="88">
        <v>1</v>
      </c>
      <c r="K10" s="88">
        <v>2</v>
      </c>
      <c r="L10" s="88">
        <v>3</v>
      </c>
      <c r="M10" s="88">
        <v>4</v>
      </c>
      <c r="N10" s="88">
        <v>5</v>
      </c>
      <c r="O10" s="88">
        <v>6</v>
      </c>
      <c r="P10" s="88">
        <v>7</v>
      </c>
      <c r="Q10" s="88">
        <v>8</v>
      </c>
      <c r="R10" s="88">
        <v>9</v>
      </c>
      <c r="S10" s="88">
        <v>10</v>
      </c>
      <c r="T10" s="88">
        <v>11</v>
      </c>
      <c r="U10" s="88">
        <v>12</v>
      </c>
      <c r="V10" s="88">
        <v>13</v>
      </c>
      <c r="W10" s="88">
        <v>14</v>
      </c>
      <c r="X10" s="88">
        <v>15</v>
      </c>
      <c r="Y10" s="88">
        <v>16</v>
      </c>
      <c r="Z10" s="88">
        <v>17</v>
      </c>
      <c r="AA10" s="88">
        <v>18</v>
      </c>
      <c r="AB10" s="88">
        <v>19</v>
      </c>
      <c r="AC10" s="88">
        <v>20</v>
      </c>
      <c r="AD10" s="88">
        <v>21</v>
      </c>
      <c r="AE10" s="88">
        <v>22</v>
      </c>
      <c r="AF10" s="88">
        <v>23</v>
      </c>
      <c r="AG10" s="88">
        <v>24</v>
      </c>
      <c r="AH10" s="88">
        <v>25</v>
      </c>
      <c r="AI10" s="88">
        <v>26</v>
      </c>
      <c r="AJ10" s="88">
        <v>27</v>
      </c>
      <c r="AK10" s="88">
        <v>28</v>
      </c>
      <c r="AL10" s="88">
        <v>29</v>
      </c>
      <c r="AM10" s="88">
        <v>30</v>
      </c>
      <c r="AN10" s="89" t="s">
        <v>462</v>
      </c>
      <c r="AO10" s="90">
        <v>1</v>
      </c>
      <c r="AP10" s="90">
        <v>2</v>
      </c>
      <c r="AQ10" s="90">
        <v>3</v>
      </c>
      <c r="AR10" s="89" t="s">
        <v>463</v>
      </c>
      <c r="AS10" s="86" t="s">
        <v>464</v>
      </c>
      <c r="AT10" s="86" t="s">
        <v>465</v>
      </c>
      <c r="AU10" s="86" t="s">
        <v>466</v>
      </c>
      <c r="AV10" s="87" t="s">
        <v>467</v>
      </c>
    </row>
    <row r="11" spans="1:48" ht="29.25" customHeight="1">
      <c r="A11" s="76"/>
      <c r="B11" s="91">
        <v>1</v>
      </c>
      <c r="C11" s="88"/>
      <c r="D11" s="92" t="s">
        <v>468</v>
      </c>
      <c r="E11" s="92" t="s">
        <v>47</v>
      </c>
      <c r="F11" s="92" t="s">
        <v>33</v>
      </c>
      <c r="G11" s="92" t="s">
        <v>469</v>
      </c>
      <c r="H11" s="92" t="s">
        <v>470</v>
      </c>
      <c r="I11" s="92">
        <v>10</v>
      </c>
      <c r="J11" s="93">
        <v>0</v>
      </c>
      <c r="K11" s="93">
        <v>1</v>
      </c>
      <c r="L11" s="93">
        <v>0</v>
      </c>
      <c r="M11" s="93">
        <v>0</v>
      </c>
      <c r="N11" s="93">
        <v>0</v>
      </c>
      <c r="O11" s="93">
        <v>0</v>
      </c>
      <c r="P11" s="93">
        <v>1</v>
      </c>
      <c r="Q11" s="93">
        <v>0</v>
      </c>
      <c r="R11" s="93">
        <v>1</v>
      </c>
      <c r="S11" s="93">
        <v>0</v>
      </c>
      <c r="T11" s="93">
        <v>0</v>
      </c>
      <c r="U11" s="93">
        <v>0</v>
      </c>
      <c r="V11" s="93">
        <v>0</v>
      </c>
      <c r="W11" s="93">
        <v>2</v>
      </c>
      <c r="X11" s="93">
        <v>0</v>
      </c>
      <c r="Y11" s="93">
        <v>0</v>
      </c>
      <c r="Z11" s="93">
        <v>2</v>
      </c>
      <c r="AA11" s="93">
        <v>0</v>
      </c>
      <c r="AB11" s="93">
        <v>0</v>
      </c>
      <c r="AC11" s="93">
        <v>0.5</v>
      </c>
      <c r="AD11" s="93">
        <v>3</v>
      </c>
      <c r="AE11" s="93">
        <v>3</v>
      </c>
      <c r="AF11" s="93">
        <v>3</v>
      </c>
      <c r="AG11" s="93">
        <v>0.5</v>
      </c>
      <c r="AH11" s="93">
        <v>0</v>
      </c>
      <c r="AI11" s="93">
        <v>3</v>
      </c>
      <c r="AJ11" s="93">
        <v>3</v>
      </c>
      <c r="AK11" s="93">
        <v>0</v>
      </c>
      <c r="AL11" s="94">
        <v>3</v>
      </c>
      <c r="AM11" s="94">
        <v>0</v>
      </c>
      <c r="AN11" s="95">
        <f t="shared" ref="AN11:AN28" si="0">SUM(J11:AM11)/3</f>
        <v>8.6666666666666661</v>
      </c>
      <c r="AO11" s="90">
        <v>31.6</v>
      </c>
      <c r="AP11" s="90">
        <v>40</v>
      </c>
      <c r="AQ11" s="90">
        <v>26.5</v>
      </c>
      <c r="AR11" s="89">
        <f t="shared" ref="AR11:AR28" si="1">AO11+AP11+AQ11</f>
        <v>98.1</v>
      </c>
      <c r="AS11" s="96">
        <f t="shared" ref="AS11:AS28" si="2">AN11+AR11</f>
        <v>106.76666666666667</v>
      </c>
      <c r="AT11" s="96">
        <f>(100*AS11)/106.8</f>
        <v>99.968789013732831</v>
      </c>
      <c r="AU11" s="86"/>
      <c r="AV11" s="87"/>
    </row>
    <row r="12" spans="1:48" ht="29.25" customHeight="1">
      <c r="A12" s="76"/>
      <c r="B12" s="91">
        <v>2</v>
      </c>
      <c r="C12" s="88"/>
      <c r="D12" s="92" t="s">
        <v>471</v>
      </c>
      <c r="E12" s="92" t="s">
        <v>152</v>
      </c>
      <c r="F12" s="92" t="s">
        <v>472</v>
      </c>
      <c r="G12" s="92" t="s">
        <v>469</v>
      </c>
      <c r="H12" s="92" t="s">
        <v>473</v>
      </c>
      <c r="I12" s="92">
        <v>10</v>
      </c>
      <c r="J12" s="93">
        <v>1</v>
      </c>
      <c r="K12" s="93">
        <v>0</v>
      </c>
      <c r="L12" s="93">
        <v>1</v>
      </c>
      <c r="M12" s="93">
        <v>0</v>
      </c>
      <c r="N12" s="93">
        <v>0</v>
      </c>
      <c r="O12" s="93">
        <v>0</v>
      </c>
      <c r="P12" s="93">
        <v>1</v>
      </c>
      <c r="Q12" s="93">
        <v>0</v>
      </c>
      <c r="R12" s="93">
        <v>1</v>
      </c>
      <c r="S12" s="93">
        <v>0</v>
      </c>
      <c r="T12" s="93">
        <v>0</v>
      </c>
      <c r="U12" s="93">
        <v>1</v>
      </c>
      <c r="V12" s="93">
        <v>1</v>
      </c>
      <c r="W12" s="93">
        <v>0</v>
      </c>
      <c r="X12" s="93">
        <v>0</v>
      </c>
      <c r="Y12" s="93">
        <v>0</v>
      </c>
      <c r="Z12" s="93">
        <v>0</v>
      </c>
      <c r="AA12" s="93">
        <v>2</v>
      </c>
      <c r="AB12" s="93">
        <v>0</v>
      </c>
      <c r="AC12" s="93">
        <v>1.5</v>
      </c>
      <c r="AD12" s="93">
        <v>2</v>
      </c>
      <c r="AE12" s="93">
        <v>1</v>
      </c>
      <c r="AF12" s="93">
        <v>3</v>
      </c>
      <c r="AG12" s="93">
        <v>3</v>
      </c>
      <c r="AH12" s="93">
        <v>0</v>
      </c>
      <c r="AI12" s="93">
        <v>0</v>
      </c>
      <c r="AJ12" s="93">
        <v>3</v>
      </c>
      <c r="AK12" s="93">
        <v>3</v>
      </c>
      <c r="AL12" s="94">
        <v>0.5</v>
      </c>
      <c r="AM12" s="94">
        <v>0</v>
      </c>
      <c r="AN12" s="95">
        <f t="shared" si="0"/>
        <v>8.3333333333333339</v>
      </c>
      <c r="AO12" s="90">
        <v>37.9</v>
      </c>
      <c r="AP12" s="90">
        <v>24.6</v>
      </c>
      <c r="AQ12" s="90">
        <v>35.5</v>
      </c>
      <c r="AR12" s="89">
        <f t="shared" si="1"/>
        <v>98</v>
      </c>
      <c r="AS12" s="96">
        <f t="shared" si="2"/>
        <v>106.33333333333333</v>
      </c>
      <c r="AT12" s="96">
        <f t="shared" ref="AT12:AT28" si="3">(100*AS12)/106.8</f>
        <v>99.563046192259662</v>
      </c>
      <c r="AU12" s="86"/>
      <c r="AV12" s="87"/>
    </row>
    <row r="13" spans="1:48" ht="29.25" customHeight="1">
      <c r="A13" s="76"/>
      <c r="B13" s="91">
        <v>3</v>
      </c>
      <c r="C13" s="88"/>
      <c r="D13" s="92" t="s">
        <v>474</v>
      </c>
      <c r="E13" s="92" t="s">
        <v>85</v>
      </c>
      <c r="F13" s="92" t="s">
        <v>140</v>
      </c>
      <c r="G13" s="92" t="s">
        <v>469</v>
      </c>
      <c r="H13" s="92" t="s">
        <v>475</v>
      </c>
      <c r="I13" s="92">
        <v>10</v>
      </c>
      <c r="J13" s="93">
        <v>1</v>
      </c>
      <c r="K13" s="93">
        <v>0</v>
      </c>
      <c r="L13" s="93">
        <v>1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1</v>
      </c>
      <c r="S13" s="93">
        <v>1</v>
      </c>
      <c r="T13" s="93">
        <v>1</v>
      </c>
      <c r="U13" s="93">
        <v>0</v>
      </c>
      <c r="V13" s="93">
        <v>1</v>
      </c>
      <c r="W13" s="93">
        <v>0</v>
      </c>
      <c r="X13" s="93">
        <v>0</v>
      </c>
      <c r="Y13" s="93">
        <v>0</v>
      </c>
      <c r="Z13" s="93">
        <v>2</v>
      </c>
      <c r="AA13" s="93">
        <v>2</v>
      </c>
      <c r="AB13" s="93">
        <v>0</v>
      </c>
      <c r="AC13" s="93">
        <v>3</v>
      </c>
      <c r="AD13" s="93">
        <v>3</v>
      </c>
      <c r="AE13" s="93">
        <v>3</v>
      </c>
      <c r="AF13" s="93">
        <v>3</v>
      </c>
      <c r="AG13" s="93">
        <v>0</v>
      </c>
      <c r="AH13" s="93">
        <v>0</v>
      </c>
      <c r="AI13" s="93">
        <v>0</v>
      </c>
      <c r="AJ13" s="93">
        <v>3</v>
      </c>
      <c r="AK13" s="93">
        <v>0</v>
      </c>
      <c r="AL13" s="94">
        <v>0.5</v>
      </c>
      <c r="AM13" s="94">
        <v>0</v>
      </c>
      <c r="AN13" s="95">
        <f t="shared" si="0"/>
        <v>8.5</v>
      </c>
      <c r="AO13" s="90">
        <v>37.9</v>
      </c>
      <c r="AP13" s="90">
        <v>22.3</v>
      </c>
      <c r="AQ13" s="90">
        <v>34.299999999999997</v>
      </c>
      <c r="AR13" s="89">
        <f t="shared" si="1"/>
        <v>94.5</v>
      </c>
      <c r="AS13" s="96">
        <f t="shared" si="2"/>
        <v>103</v>
      </c>
      <c r="AT13" s="96">
        <f t="shared" si="3"/>
        <v>96.441947565543074</v>
      </c>
      <c r="AU13" s="86"/>
      <c r="AV13" s="87"/>
    </row>
    <row r="14" spans="1:48" ht="29.25" customHeight="1">
      <c r="A14" s="76"/>
      <c r="B14" s="91">
        <v>4</v>
      </c>
      <c r="C14" s="88"/>
      <c r="D14" s="92" t="s">
        <v>476</v>
      </c>
      <c r="E14" s="92" t="s">
        <v>433</v>
      </c>
      <c r="F14" s="92" t="s">
        <v>477</v>
      </c>
      <c r="G14" s="92" t="s">
        <v>469</v>
      </c>
      <c r="H14" s="92" t="s">
        <v>470</v>
      </c>
      <c r="I14" s="92">
        <v>10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1</v>
      </c>
      <c r="Q14" s="93">
        <v>0</v>
      </c>
      <c r="R14" s="93">
        <v>1</v>
      </c>
      <c r="S14" s="93">
        <v>0</v>
      </c>
      <c r="T14" s="93">
        <v>0</v>
      </c>
      <c r="U14" s="93">
        <v>1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1.5</v>
      </c>
      <c r="AD14" s="93">
        <v>3</v>
      </c>
      <c r="AE14" s="93">
        <v>3</v>
      </c>
      <c r="AF14" s="93">
        <v>0.5</v>
      </c>
      <c r="AG14" s="93">
        <v>0.5</v>
      </c>
      <c r="AH14" s="93">
        <v>0.5</v>
      </c>
      <c r="AI14" s="93">
        <v>3</v>
      </c>
      <c r="AJ14" s="93">
        <v>3</v>
      </c>
      <c r="AK14" s="93">
        <v>0</v>
      </c>
      <c r="AL14" s="94">
        <v>0.5</v>
      </c>
      <c r="AM14" s="94">
        <v>0</v>
      </c>
      <c r="AN14" s="95">
        <f t="shared" si="0"/>
        <v>6.166666666666667</v>
      </c>
      <c r="AO14" s="90">
        <v>31.6</v>
      </c>
      <c r="AP14" s="90">
        <v>26.1</v>
      </c>
      <c r="AQ14" s="90">
        <v>35.4</v>
      </c>
      <c r="AR14" s="89">
        <f t="shared" si="1"/>
        <v>93.1</v>
      </c>
      <c r="AS14" s="96">
        <f t="shared" si="2"/>
        <v>99.266666666666666</v>
      </c>
      <c r="AT14" s="96">
        <f t="shared" si="3"/>
        <v>92.946317103620473</v>
      </c>
      <c r="AU14" s="86"/>
      <c r="AV14" s="87"/>
    </row>
    <row r="15" spans="1:48" ht="29.25" customHeight="1">
      <c r="A15" s="76"/>
      <c r="B15" s="91">
        <v>5</v>
      </c>
      <c r="C15" s="88"/>
      <c r="D15" s="92" t="s">
        <v>478</v>
      </c>
      <c r="E15" s="92" t="s">
        <v>405</v>
      </c>
      <c r="F15" s="92" t="s">
        <v>479</v>
      </c>
      <c r="G15" s="92" t="s">
        <v>469</v>
      </c>
      <c r="H15" s="92" t="s">
        <v>480</v>
      </c>
      <c r="I15" s="92">
        <v>10</v>
      </c>
      <c r="J15" s="93">
        <v>1</v>
      </c>
      <c r="K15" s="93">
        <v>0</v>
      </c>
      <c r="L15" s="93">
        <v>0</v>
      </c>
      <c r="M15" s="93">
        <v>1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1</v>
      </c>
      <c r="U15" s="93">
        <v>1</v>
      </c>
      <c r="V15" s="93">
        <v>1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1</v>
      </c>
      <c r="AD15" s="93">
        <v>2</v>
      </c>
      <c r="AE15" s="93">
        <v>3</v>
      </c>
      <c r="AF15" s="93">
        <v>1.5</v>
      </c>
      <c r="AG15" s="93">
        <v>1.5</v>
      </c>
      <c r="AH15" s="93">
        <v>1.5</v>
      </c>
      <c r="AI15" s="93">
        <v>3</v>
      </c>
      <c r="AJ15" s="93">
        <v>3</v>
      </c>
      <c r="AK15" s="93">
        <v>0</v>
      </c>
      <c r="AL15" s="94">
        <v>0</v>
      </c>
      <c r="AM15" s="94">
        <v>0</v>
      </c>
      <c r="AN15" s="95">
        <f t="shared" si="0"/>
        <v>7.166666666666667</v>
      </c>
      <c r="AO15" s="90">
        <v>27.4</v>
      </c>
      <c r="AP15" s="90">
        <v>24</v>
      </c>
      <c r="AQ15" s="90">
        <v>40</v>
      </c>
      <c r="AR15" s="89">
        <f t="shared" si="1"/>
        <v>91.4</v>
      </c>
      <c r="AS15" s="96">
        <f t="shared" si="2"/>
        <v>98.566666666666677</v>
      </c>
      <c r="AT15" s="96">
        <f t="shared" si="3"/>
        <v>92.290886392009995</v>
      </c>
      <c r="AU15" s="86"/>
      <c r="AV15" s="87"/>
    </row>
    <row r="16" spans="1:48" ht="29.25" customHeight="1">
      <c r="A16" s="76"/>
      <c r="B16" s="91">
        <v>6</v>
      </c>
      <c r="C16" s="88"/>
      <c r="D16" s="92" t="s">
        <v>481</v>
      </c>
      <c r="E16" s="92" t="s">
        <v>482</v>
      </c>
      <c r="F16" s="92" t="s">
        <v>483</v>
      </c>
      <c r="G16" s="92" t="s">
        <v>469</v>
      </c>
      <c r="H16" s="92" t="s">
        <v>484</v>
      </c>
      <c r="I16" s="92">
        <v>10</v>
      </c>
      <c r="J16" s="93">
        <v>1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1</v>
      </c>
      <c r="Q16" s="93">
        <v>0</v>
      </c>
      <c r="R16" s="93">
        <v>0</v>
      </c>
      <c r="S16" s="93">
        <v>1</v>
      </c>
      <c r="T16" s="93">
        <v>1</v>
      </c>
      <c r="U16" s="93">
        <v>1</v>
      </c>
      <c r="V16" s="93">
        <v>1</v>
      </c>
      <c r="W16" s="93">
        <v>0</v>
      </c>
      <c r="X16" s="93">
        <v>0</v>
      </c>
      <c r="Y16" s="93">
        <v>0</v>
      </c>
      <c r="Z16" s="93">
        <v>2</v>
      </c>
      <c r="AA16" s="93">
        <v>2</v>
      </c>
      <c r="AB16" s="93">
        <v>0</v>
      </c>
      <c r="AC16" s="93">
        <v>0</v>
      </c>
      <c r="AD16" s="93">
        <v>0.5</v>
      </c>
      <c r="AE16" s="93">
        <v>3</v>
      </c>
      <c r="AF16" s="93">
        <v>3</v>
      </c>
      <c r="AG16" s="93">
        <v>0</v>
      </c>
      <c r="AH16" s="93">
        <v>0.5</v>
      </c>
      <c r="AI16" s="93">
        <v>0</v>
      </c>
      <c r="AJ16" s="93">
        <v>3</v>
      </c>
      <c r="AK16" s="93">
        <v>0</v>
      </c>
      <c r="AL16" s="94">
        <v>0.5</v>
      </c>
      <c r="AM16" s="94">
        <v>0</v>
      </c>
      <c r="AN16" s="95">
        <f t="shared" si="0"/>
        <v>6.833333333333333</v>
      </c>
      <c r="AO16" s="90">
        <v>25.3</v>
      </c>
      <c r="AP16" s="90">
        <v>24.6</v>
      </c>
      <c r="AQ16" s="90">
        <v>40</v>
      </c>
      <c r="AR16" s="89">
        <f t="shared" si="1"/>
        <v>89.9</v>
      </c>
      <c r="AS16" s="96">
        <f t="shared" si="2"/>
        <v>96.733333333333334</v>
      </c>
      <c r="AT16" s="96">
        <f t="shared" si="3"/>
        <v>90.57428214731587</v>
      </c>
      <c r="AU16" s="86"/>
      <c r="AV16" s="87"/>
    </row>
    <row r="17" spans="1:48" ht="29.25" customHeight="1">
      <c r="A17" s="76"/>
      <c r="B17" s="91">
        <v>7</v>
      </c>
      <c r="C17" s="88"/>
      <c r="D17" s="92" t="s">
        <v>485</v>
      </c>
      <c r="E17" s="92" t="s">
        <v>129</v>
      </c>
      <c r="F17" s="92" t="s">
        <v>42</v>
      </c>
      <c r="G17" s="92" t="s">
        <v>469</v>
      </c>
      <c r="H17" s="92" t="s">
        <v>486</v>
      </c>
      <c r="I17" s="92">
        <v>10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1</v>
      </c>
      <c r="S17" s="93">
        <v>0</v>
      </c>
      <c r="T17" s="93">
        <v>0</v>
      </c>
      <c r="U17" s="93">
        <v>1</v>
      </c>
      <c r="V17" s="93">
        <v>0</v>
      </c>
      <c r="W17" s="93">
        <v>0</v>
      </c>
      <c r="X17" s="93">
        <v>0</v>
      </c>
      <c r="Y17" s="93">
        <v>2</v>
      </c>
      <c r="Z17" s="93">
        <v>2</v>
      </c>
      <c r="AA17" s="93">
        <v>0</v>
      </c>
      <c r="AB17" s="93">
        <v>0</v>
      </c>
      <c r="AC17" s="93">
        <v>0.5</v>
      </c>
      <c r="AD17" s="93">
        <v>3</v>
      </c>
      <c r="AE17" s="93">
        <v>0.5</v>
      </c>
      <c r="AF17" s="93">
        <v>1</v>
      </c>
      <c r="AG17" s="93">
        <v>0.5</v>
      </c>
      <c r="AH17" s="93">
        <v>0.5</v>
      </c>
      <c r="AI17" s="93">
        <v>0</v>
      </c>
      <c r="AJ17" s="93">
        <v>3</v>
      </c>
      <c r="AK17" s="93">
        <v>3</v>
      </c>
      <c r="AL17" s="94">
        <v>0.5</v>
      </c>
      <c r="AM17" s="94">
        <v>0</v>
      </c>
      <c r="AN17" s="95">
        <f t="shared" si="0"/>
        <v>6.166666666666667</v>
      </c>
      <c r="AO17" s="90">
        <v>33.700000000000003</v>
      </c>
      <c r="AP17" s="90">
        <v>23</v>
      </c>
      <c r="AQ17" s="90">
        <v>29.8</v>
      </c>
      <c r="AR17" s="89">
        <f t="shared" si="1"/>
        <v>86.5</v>
      </c>
      <c r="AS17" s="96">
        <f t="shared" si="2"/>
        <v>92.666666666666671</v>
      </c>
      <c r="AT17" s="96">
        <f t="shared" si="3"/>
        <v>86.766541822721607</v>
      </c>
      <c r="AU17" s="86"/>
      <c r="AV17" s="87"/>
    </row>
    <row r="18" spans="1:48" ht="29.25" customHeight="1">
      <c r="A18" s="76"/>
      <c r="B18" s="91">
        <v>8</v>
      </c>
      <c r="C18" s="88"/>
      <c r="D18" s="92" t="s">
        <v>487</v>
      </c>
      <c r="E18" s="92" t="s">
        <v>152</v>
      </c>
      <c r="F18" s="92" t="s">
        <v>121</v>
      </c>
      <c r="G18" s="92" t="s">
        <v>469</v>
      </c>
      <c r="H18" s="92" t="s">
        <v>488</v>
      </c>
      <c r="I18" s="92">
        <v>10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1</v>
      </c>
      <c r="Q18" s="93">
        <v>0</v>
      </c>
      <c r="R18" s="93">
        <v>1</v>
      </c>
      <c r="S18" s="93">
        <v>0</v>
      </c>
      <c r="T18" s="93">
        <v>1</v>
      </c>
      <c r="U18" s="93">
        <v>0</v>
      </c>
      <c r="V18" s="93">
        <v>1</v>
      </c>
      <c r="W18" s="93">
        <v>0</v>
      </c>
      <c r="X18" s="93">
        <v>0</v>
      </c>
      <c r="Y18" s="93">
        <v>0</v>
      </c>
      <c r="Z18" s="93">
        <v>2</v>
      </c>
      <c r="AA18" s="93">
        <v>2</v>
      </c>
      <c r="AB18" s="93">
        <v>0</v>
      </c>
      <c r="AC18" s="93">
        <v>0.5</v>
      </c>
      <c r="AD18" s="93">
        <v>2</v>
      </c>
      <c r="AE18" s="93">
        <v>1</v>
      </c>
      <c r="AF18" s="93">
        <v>1</v>
      </c>
      <c r="AG18" s="93">
        <v>0.5</v>
      </c>
      <c r="AH18" s="93">
        <v>0</v>
      </c>
      <c r="AI18" s="93">
        <v>3</v>
      </c>
      <c r="AJ18" s="93">
        <v>3</v>
      </c>
      <c r="AK18" s="93">
        <v>0</v>
      </c>
      <c r="AL18" s="94">
        <v>1</v>
      </c>
      <c r="AM18" s="94">
        <v>0</v>
      </c>
      <c r="AN18" s="95">
        <f t="shared" si="0"/>
        <v>6.666666666666667</v>
      </c>
      <c r="AO18" s="90">
        <v>40</v>
      </c>
      <c r="AP18" s="90">
        <v>24</v>
      </c>
      <c r="AQ18" s="90">
        <v>19.100000000000001</v>
      </c>
      <c r="AR18" s="89">
        <f t="shared" si="1"/>
        <v>83.1</v>
      </c>
      <c r="AS18" s="96">
        <f t="shared" si="2"/>
        <v>89.766666666666666</v>
      </c>
      <c r="AT18" s="96">
        <f t="shared" si="3"/>
        <v>84.051186017478145</v>
      </c>
      <c r="AU18" s="86"/>
      <c r="AV18" s="87"/>
    </row>
    <row r="19" spans="1:48" ht="29.25" customHeight="1">
      <c r="A19" s="76"/>
      <c r="B19" s="91">
        <v>9</v>
      </c>
      <c r="C19" s="88"/>
      <c r="D19" s="92" t="s">
        <v>489</v>
      </c>
      <c r="E19" s="92" t="s">
        <v>490</v>
      </c>
      <c r="F19" s="92" t="s">
        <v>472</v>
      </c>
      <c r="G19" s="92" t="s">
        <v>469</v>
      </c>
      <c r="H19" s="92" t="s">
        <v>491</v>
      </c>
      <c r="I19" s="92">
        <v>10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1</v>
      </c>
      <c r="R19" s="93">
        <v>0</v>
      </c>
      <c r="S19" s="93">
        <v>0</v>
      </c>
      <c r="T19" s="93">
        <v>0</v>
      </c>
      <c r="U19" s="93">
        <v>1</v>
      </c>
      <c r="V19" s="93">
        <v>0</v>
      </c>
      <c r="W19" s="93">
        <v>0</v>
      </c>
      <c r="X19" s="93">
        <v>0</v>
      </c>
      <c r="Y19" s="93">
        <v>0</v>
      </c>
      <c r="Z19" s="93">
        <v>2</v>
      </c>
      <c r="AA19" s="93">
        <v>2</v>
      </c>
      <c r="AB19" s="93">
        <v>0</v>
      </c>
      <c r="AC19" s="93">
        <v>1</v>
      </c>
      <c r="AD19" s="93">
        <v>3</v>
      </c>
      <c r="AE19" s="93">
        <v>3</v>
      </c>
      <c r="AF19" s="93">
        <v>1</v>
      </c>
      <c r="AG19" s="93">
        <v>1</v>
      </c>
      <c r="AH19" s="93">
        <v>1</v>
      </c>
      <c r="AI19" s="93">
        <v>3</v>
      </c>
      <c r="AJ19" s="93">
        <v>3</v>
      </c>
      <c r="AK19" s="93">
        <v>3</v>
      </c>
      <c r="AL19" s="94">
        <v>0.5</v>
      </c>
      <c r="AM19" s="94">
        <v>0</v>
      </c>
      <c r="AN19" s="95">
        <f t="shared" si="0"/>
        <v>8.5</v>
      </c>
      <c r="AO19" s="90">
        <v>31.6</v>
      </c>
      <c r="AP19" s="90">
        <v>25.8</v>
      </c>
      <c r="AQ19" s="90">
        <v>21.3</v>
      </c>
      <c r="AR19" s="89">
        <f t="shared" si="1"/>
        <v>78.7</v>
      </c>
      <c r="AS19" s="96">
        <f t="shared" si="2"/>
        <v>87.2</v>
      </c>
      <c r="AT19" s="96">
        <f t="shared" si="3"/>
        <v>81.647940074906373</v>
      </c>
      <c r="AU19" s="86"/>
      <c r="AV19" s="87"/>
    </row>
    <row r="20" spans="1:48" ht="29.25" customHeight="1">
      <c r="A20" s="76"/>
      <c r="B20" s="91">
        <v>10</v>
      </c>
      <c r="C20" s="88"/>
      <c r="D20" s="92" t="s">
        <v>492</v>
      </c>
      <c r="E20" s="92" t="s">
        <v>65</v>
      </c>
      <c r="F20" s="92" t="s">
        <v>90</v>
      </c>
      <c r="G20" s="92" t="s">
        <v>469</v>
      </c>
      <c r="H20" s="92" t="s">
        <v>493</v>
      </c>
      <c r="I20" s="92">
        <v>10</v>
      </c>
      <c r="J20" s="93">
        <v>1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1</v>
      </c>
      <c r="R20" s="93">
        <v>0</v>
      </c>
      <c r="S20" s="93">
        <v>0</v>
      </c>
      <c r="T20" s="93">
        <v>0</v>
      </c>
      <c r="U20" s="93">
        <v>0</v>
      </c>
      <c r="V20" s="93">
        <v>1</v>
      </c>
      <c r="W20" s="93">
        <v>0</v>
      </c>
      <c r="X20" s="93">
        <v>0</v>
      </c>
      <c r="Y20" s="93">
        <v>0</v>
      </c>
      <c r="Z20" s="93">
        <v>2</v>
      </c>
      <c r="AA20" s="93">
        <v>0</v>
      </c>
      <c r="AB20" s="93">
        <v>0</v>
      </c>
      <c r="AC20" s="93">
        <v>1.5</v>
      </c>
      <c r="AD20" s="93">
        <v>3</v>
      </c>
      <c r="AE20" s="93">
        <v>1</v>
      </c>
      <c r="AF20" s="93">
        <v>0.5</v>
      </c>
      <c r="AG20" s="93">
        <v>0</v>
      </c>
      <c r="AH20" s="93">
        <v>1</v>
      </c>
      <c r="AI20" s="93">
        <v>0</v>
      </c>
      <c r="AJ20" s="93">
        <v>0</v>
      </c>
      <c r="AK20" s="93">
        <v>0</v>
      </c>
      <c r="AL20" s="94">
        <v>0</v>
      </c>
      <c r="AM20" s="94">
        <v>0</v>
      </c>
      <c r="AN20" s="95">
        <f t="shared" si="0"/>
        <v>4</v>
      </c>
      <c r="AO20" s="90">
        <v>29.5</v>
      </c>
      <c r="AP20" s="90">
        <v>18.3</v>
      </c>
      <c r="AQ20" s="90">
        <v>31.7</v>
      </c>
      <c r="AR20" s="89">
        <f t="shared" si="1"/>
        <v>79.5</v>
      </c>
      <c r="AS20" s="96">
        <f t="shared" si="2"/>
        <v>83.5</v>
      </c>
      <c r="AT20" s="96">
        <f t="shared" si="3"/>
        <v>78.18352059925094</v>
      </c>
      <c r="AU20" s="86"/>
      <c r="AV20" s="87"/>
    </row>
    <row r="21" spans="1:48" ht="29.25" customHeight="1">
      <c r="A21" s="76"/>
      <c r="B21" s="91">
        <v>11</v>
      </c>
      <c r="C21" s="88"/>
      <c r="D21" s="92" t="s">
        <v>494</v>
      </c>
      <c r="E21" s="92" t="s">
        <v>96</v>
      </c>
      <c r="F21" s="92" t="s">
        <v>58</v>
      </c>
      <c r="G21" s="92" t="s">
        <v>469</v>
      </c>
      <c r="H21" s="92" t="s">
        <v>495</v>
      </c>
      <c r="I21" s="92">
        <v>10</v>
      </c>
      <c r="J21" s="93">
        <v>1</v>
      </c>
      <c r="K21" s="93">
        <v>0</v>
      </c>
      <c r="L21" s="93">
        <v>0</v>
      </c>
      <c r="M21" s="93">
        <v>1</v>
      </c>
      <c r="N21" s="93">
        <v>0</v>
      </c>
      <c r="O21" s="93">
        <v>0</v>
      </c>
      <c r="P21" s="93">
        <v>0</v>
      </c>
      <c r="Q21" s="93">
        <v>0</v>
      </c>
      <c r="R21" s="93">
        <v>1</v>
      </c>
      <c r="S21" s="93">
        <v>0</v>
      </c>
      <c r="T21" s="93">
        <v>0</v>
      </c>
      <c r="U21" s="93">
        <v>0</v>
      </c>
      <c r="V21" s="93">
        <v>1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3</v>
      </c>
      <c r="AK21" s="93">
        <v>3</v>
      </c>
      <c r="AL21" s="94">
        <v>0</v>
      </c>
      <c r="AM21" s="94">
        <v>0</v>
      </c>
      <c r="AN21" s="95">
        <f t="shared" si="0"/>
        <v>3.3333333333333335</v>
      </c>
      <c r="AO21" s="90">
        <v>25.3</v>
      </c>
      <c r="AP21" s="90">
        <v>20.8</v>
      </c>
      <c r="AQ21" s="90">
        <v>29.5</v>
      </c>
      <c r="AR21" s="89">
        <f t="shared" si="1"/>
        <v>75.599999999999994</v>
      </c>
      <c r="AS21" s="96">
        <f t="shared" si="2"/>
        <v>78.933333333333323</v>
      </c>
      <c r="AT21" s="96">
        <f t="shared" si="3"/>
        <v>73.907615480649184</v>
      </c>
      <c r="AU21" s="86"/>
      <c r="AV21" s="87"/>
    </row>
    <row r="22" spans="1:48" ht="29.25" customHeight="1">
      <c r="A22" s="76"/>
      <c r="B22" s="91">
        <v>12</v>
      </c>
      <c r="C22" s="88"/>
      <c r="D22" s="92" t="s">
        <v>496</v>
      </c>
      <c r="E22" s="92" t="s">
        <v>41</v>
      </c>
      <c r="F22" s="92" t="s">
        <v>33</v>
      </c>
      <c r="G22" s="92" t="s">
        <v>469</v>
      </c>
      <c r="H22" s="92" t="s">
        <v>486</v>
      </c>
      <c r="I22" s="92">
        <v>10</v>
      </c>
      <c r="J22" s="93">
        <v>1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1</v>
      </c>
      <c r="Q22" s="93">
        <v>0</v>
      </c>
      <c r="R22" s="93">
        <v>1</v>
      </c>
      <c r="S22" s="93">
        <v>0</v>
      </c>
      <c r="T22" s="93">
        <v>0</v>
      </c>
      <c r="U22" s="93">
        <v>1</v>
      </c>
      <c r="V22" s="93">
        <v>1</v>
      </c>
      <c r="W22" s="93">
        <v>0</v>
      </c>
      <c r="X22" s="93">
        <v>0</v>
      </c>
      <c r="Y22" s="93">
        <v>0</v>
      </c>
      <c r="Z22" s="93">
        <v>2</v>
      </c>
      <c r="AA22" s="93">
        <v>2</v>
      </c>
      <c r="AB22" s="93">
        <v>0</v>
      </c>
      <c r="AC22" s="93">
        <v>1</v>
      </c>
      <c r="AD22" s="93">
        <v>1</v>
      </c>
      <c r="AE22" s="93">
        <v>1.5</v>
      </c>
      <c r="AF22" s="93">
        <v>1.5</v>
      </c>
      <c r="AG22" s="93">
        <v>1.5</v>
      </c>
      <c r="AH22" s="93">
        <v>1.5</v>
      </c>
      <c r="AI22" s="93">
        <v>3</v>
      </c>
      <c r="AJ22" s="93">
        <v>3</v>
      </c>
      <c r="AK22" s="93">
        <v>0</v>
      </c>
      <c r="AL22" s="94">
        <v>3</v>
      </c>
      <c r="AM22" s="94">
        <v>0</v>
      </c>
      <c r="AN22" s="95">
        <f t="shared" si="0"/>
        <v>8.6666666666666661</v>
      </c>
      <c r="AO22" s="90">
        <v>29.5</v>
      </c>
      <c r="AP22" s="90">
        <v>19.3</v>
      </c>
      <c r="AQ22" s="90">
        <v>17</v>
      </c>
      <c r="AR22" s="89">
        <f t="shared" si="1"/>
        <v>65.8</v>
      </c>
      <c r="AS22" s="96">
        <f t="shared" si="2"/>
        <v>74.466666666666669</v>
      </c>
      <c r="AT22" s="96">
        <f t="shared" si="3"/>
        <v>69.72534332084895</v>
      </c>
      <c r="AU22" s="86"/>
      <c r="AV22" s="87"/>
    </row>
    <row r="23" spans="1:48" ht="29.25" customHeight="1">
      <c r="A23" s="76"/>
      <c r="B23" s="91">
        <v>13</v>
      </c>
      <c r="C23" s="88"/>
      <c r="D23" s="92" t="s">
        <v>497</v>
      </c>
      <c r="E23" s="92" t="s">
        <v>85</v>
      </c>
      <c r="F23" s="92" t="s">
        <v>99</v>
      </c>
      <c r="G23" s="92" t="s">
        <v>469</v>
      </c>
      <c r="H23" s="92" t="s">
        <v>498</v>
      </c>
      <c r="I23" s="92">
        <v>10</v>
      </c>
      <c r="J23" s="93">
        <v>1</v>
      </c>
      <c r="K23" s="93">
        <v>0</v>
      </c>
      <c r="L23" s="93">
        <v>0</v>
      </c>
      <c r="M23" s="93">
        <v>1</v>
      </c>
      <c r="N23" s="93">
        <v>0</v>
      </c>
      <c r="O23" s="93">
        <v>0</v>
      </c>
      <c r="P23" s="93">
        <v>0</v>
      </c>
      <c r="Q23" s="93">
        <v>0</v>
      </c>
      <c r="R23" s="93">
        <v>1</v>
      </c>
      <c r="S23" s="93">
        <v>1</v>
      </c>
      <c r="T23" s="93">
        <v>1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2</v>
      </c>
      <c r="AB23" s="93">
        <v>0</v>
      </c>
      <c r="AC23" s="93">
        <v>0</v>
      </c>
      <c r="AD23" s="93">
        <v>3</v>
      </c>
      <c r="AE23" s="93">
        <v>3</v>
      </c>
      <c r="AF23" s="93">
        <v>3</v>
      </c>
      <c r="AG23" s="93">
        <v>1</v>
      </c>
      <c r="AH23" s="93">
        <v>1</v>
      </c>
      <c r="AI23" s="93">
        <v>0</v>
      </c>
      <c r="AJ23" s="93">
        <v>0</v>
      </c>
      <c r="AK23" s="93">
        <v>0</v>
      </c>
      <c r="AL23" s="94">
        <v>3</v>
      </c>
      <c r="AM23" s="94">
        <v>0</v>
      </c>
      <c r="AN23" s="95">
        <f t="shared" si="0"/>
        <v>7</v>
      </c>
      <c r="AO23" s="90">
        <v>23.2</v>
      </c>
      <c r="AP23" s="90">
        <v>20.9</v>
      </c>
      <c r="AQ23" s="90">
        <v>18.3</v>
      </c>
      <c r="AR23" s="89">
        <f t="shared" si="1"/>
        <v>62.399999999999991</v>
      </c>
      <c r="AS23" s="96">
        <f t="shared" si="2"/>
        <v>69.399999999999991</v>
      </c>
      <c r="AT23" s="96">
        <f t="shared" si="3"/>
        <v>64.981273408239687</v>
      </c>
      <c r="AU23" s="86"/>
      <c r="AV23" s="87"/>
    </row>
    <row r="24" spans="1:48" ht="29.25" customHeight="1">
      <c r="A24" s="76"/>
      <c r="B24" s="91">
        <v>14</v>
      </c>
      <c r="C24" s="88"/>
      <c r="D24" s="92" t="s">
        <v>499</v>
      </c>
      <c r="E24" s="92" t="s">
        <v>50</v>
      </c>
      <c r="F24" s="92" t="s">
        <v>93</v>
      </c>
      <c r="G24" s="92" t="s">
        <v>469</v>
      </c>
      <c r="H24" s="92" t="s">
        <v>500</v>
      </c>
      <c r="I24" s="92">
        <v>10</v>
      </c>
      <c r="J24" s="93">
        <v>1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1</v>
      </c>
      <c r="R24" s="93">
        <v>0</v>
      </c>
      <c r="S24" s="93">
        <v>1</v>
      </c>
      <c r="T24" s="93">
        <v>1</v>
      </c>
      <c r="U24" s="93">
        <v>1</v>
      </c>
      <c r="V24" s="93">
        <v>0</v>
      </c>
      <c r="W24" s="93">
        <v>0</v>
      </c>
      <c r="X24" s="93">
        <v>0</v>
      </c>
      <c r="Y24" s="93">
        <v>0</v>
      </c>
      <c r="Z24" s="93">
        <v>2</v>
      </c>
      <c r="AA24" s="93">
        <v>2</v>
      </c>
      <c r="AB24" s="93">
        <v>0</v>
      </c>
      <c r="AC24" s="93">
        <v>3</v>
      </c>
      <c r="AD24" s="93">
        <v>2</v>
      </c>
      <c r="AE24" s="93">
        <v>3</v>
      </c>
      <c r="AF24" s="93">
        <v>3</v>
      </c>
      <c r="AG24" s="93">
        <v>0</v>
      </c>
      <c r="AH24" s="93">
        <v>0</v>
      </c>
      <c r="AI24" s="93">
        <v>1</v>
      </c>
      <c r="AJ24" s="93">
        <v>3</v>
      </c>
      <c r="AK24" s="93">
        <v>0</v>
      </c>
      <c r="AL24" s="94">
        <v>1</v>
      </c>
      <c r="AM24" s="94">
        <v>0</v>
      </c>
      <c r="AN24" s="95">
        <f t="shared" si="0"/>
        <v>8.3333333333333339</v>
      </c>
      <c r="AO24" s="90">
        <v>10.5</v>
      </c>
      <c r="AP24" s="90">
        <v>18.399999999999999</v>
      </c>
      <c r="AQ24" s="90">
        <v>25.6</v>
      </c>
      <c r="AR24" s="89">
        <f t="shared" si="1"/>
        <v>54.5</v>
      </c>
      <c r="AS24" s="96">
        <f t="shared" si="2"/>
        <v>62.833333333333336</v>
      </c>
      <c r="AT24" s="96">
        <f t="shared" si="3"/>
        <v>58.832709113607997</v>
      </c>
      <c r="AU24" s="86"/>
      <c r="AV24" s="87"/>
    </row>
    <row r="25" spans="1:48" ht="29.25" customHeight="1">
      <c r="A25" s="76"/>
      <c r="B25" s="91">
        <v>15</v>
      </c>
      <c r="C25" s="88"/>
      <c r="D25" s="92" t="s">
        <v>501</v>
      </c>
      <c r="E25" s="92" t="s">
        <v>502</v>
      </c>
      <c r="F25" s="92" t="s">
        <v>90</v>
      </c>
      <c r="G25" s="92" t="s">
        <v>469</v>
      </c>
      <c r="H25" s="92" t="s">
        <v>503</v>
      </c>
      <c r="I25" s="92">
        <v>10</v>
      </c>
      <c r="J25" s="93">
        <v>0</v>
      </c>
      <c r="K25" s="93">
        <v>1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1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2</v>
      </c>
      <c r="AB25" s="93">
        <v>0</v>
      </c>
      <c r="AC25" s="93">
        <v>1.5</v>
      </c>
      <c r="AD25" s="93">
        <v>0</v>
      </c>
      <c r="AE25" s="93">
        <v>3</v>
      </c>
      <c r="AF25" s="93">
        <v>0.5</v>
      </c>
      <c r="AG25" s="93">
        <v>0</v>
      </c>
      <c r="AH25" s="93">
        <v>0</v>
      </c>
      <c r="AI25" s="93">
        <v>3</v>
      </c>
      <c r="AJ25" s="93">
        <v>3</v>
      </c>
      <c r="AK25" s="93">
        <v>0</v>
      </c>
      <c r="AL25" s="94">
        <v>0</v>
      </c>
      <c r="AM25" s="94">
        <v>0</v>
      </c>
      <c r="AN25" s="95">
        <f t="shared" si="0"/>
        <v>5</v>
      </c>
      <c r="AO25" s="90">
        <v>33.700000000000003</v>
      </c>
      <c r="AP25" s="90"/>
      <c r="AQ25" s="90"/>
      <c r="AR25" s="89">
        <f t="shared" si="1"/>
        <v>33.700000000000003</v>
      </c>
      <c r="AS25" s="96">
        <f t="shared" si="2"/>
        <v>38.700000000000003</v>
      </c>
      <c r="AT25" s="96">
        <f t="shared" si="3"/>
        <v>36.235955056179783</v>
      </c>
      <c r="AU25" s="86"/>
      <c r="AV25" s="87"/>
    </row>
    <row r="26" spans="1:48" ht="29.25" customHeight="1">
      <c r="A26" s="76"/>
      <c r="B26" s="91">
        <v>16</v>
      </c>
      <c r="C26" s="88"/>
      <c r="D26" s="92" t="s">
        <v>504</v>
      </c>
      <c r="E26" s="92" t="s">
        <v>65</v>
      </c>
      <c r="F26" s="92" t="s">
        <v>55</v>
      </c>
      <c r="G26" s="92" t="s">
        <v>469</v>
      </c>
      <c r="H26" s="92" t="s">
        <v>503</v>
      </c>
      <c r="I26" s="92">
        <v>10</v>
      </c>
      <c r="J26" s="93">
        <v>1</v>
      </c>
      <c r="K26" s="93">
        <v>0</v>
      </c>
      <c r="L26" s="93">
        <v>1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1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2</v>
      </c>
      <c r="AA26" s="93">
        <v>2</v>
      </c>
      <c r="AB26" s="93">
        <v>0</v>
      </c>
      <c r="AC26" s="93">
        <v>1.5</v>
      </c>
      <c r="AD26" s="93">
        <v>1.5</v>
      </c>
      <c r="AE26" s="93">
        <v>1</v>
      </c>
      <c r="AF26" s="93">
        <v>1</v>
      </c>
      <c r="AG26" s="93">
        <v>0.5</v>
      </c>
      <c r="AH26" s="93">
        <v>0.5</v>
      </c>
      <c r="AI26" s="93">
        <v>0</v>
      </c>
      <c r="AJ26" s="93">
        <v>0</v>
      </c>
      <c r="AK26" s="93">
        <v>0</v>
      </c>
      <c r="AL26" s="94">
        <v>0</v>
      </c>
      <c r="AM26" s="94">
        <v>0</v>
      </c>
      <c r="AN26" s="95">
        <f t="shared" si="0"/>
        <v>4.333333333333333</v>
      </c>
      <c r="AO26" s="90">
        <v>27.4</v>
      </c>
      <c r="AP26" s="90"/>
      <c r="AQ26" s="90"/>
      <c r="AR26" s="89">
        <f t="shared" si="1"/>
        <v>27.4</v>
      </c>
      <c r="AS26" s="96">
        <f t="shared" si="2"/>
        <v>31.733333333333331</v>
      </c>
      <c r="AT26" s="96">
        <f t="shared" si="3"/>
        <v>29.712858926342069</v>
      </c>
      <c r="AU26" s="86"/>
      <c r="AV26" s="87"/>
    </row>
    <row r="27" spans="1:48" ht="29.25" customHeight="1">
      <c r="A27" s="76"/>
      <c r="B27" s="91">
        <v>17</v>
      </c>
      <c r="C27" s="88"/>
      <c r="D27" s="92" t="s">
        <v>505</v>
      </c>
      <c r="E27" s="92" t="s">
        <v>417</v>
      </c>
      <c r="F27" s="92" t="s">
        <v>48</v>
      </c>
      <c r="G27" s="92" t="s">
        <v>469</v>
      </c>
      <c r="H27" s="92" t="s">
        <v>506</v>
      </c>
      <c r="I27" s="92">
        <v>10</v>
      </c>
      <c r="J27" s="93">
        <v>0</v>
      </c>
      <c r="K27" s="93">
        <v>1</v>
      </c>
      <c r="L27" s="93">
        <v>0</v>
      </c>
      <c r="M27" s="93">
        <v>0</v>
      </c>
      <c r="N27" s="93">
        <v>1</v>
      </c>
      <c r="O27" s="93">
        <v>0</v>
      </c>
      <c r="P27" s="93">
        <v>0</v>
      </c>
      <c r="Q27" s="93">
        <v>0</v>
      </c>
      <c r="R27" s="93">
        <v>1</v>
      </c>
      <c r="S27" s="93">
        <v>1</v>
      </c>
      <c r="T27" s="93">
        <v>0</v>
      </c>
      <c r="U27" s="93">
        <v>1</v>
      </c>
      <c r="V27" s="93">
        <v>1</v>
      </c>
      <c r="W27" s="93">
        <v>1</v>
      </c>
      <c r="X27" s="93">
        <v>0</v>
      </c>
      <c r="Y27" s="93">
        <v>0</v>
      </c>
      <c r="Z27" s="93">
        <v>2</v>
      </c>
      <c r="AA27" s="93">
        <v>2</v>
      </c>
      <c r="AB27" s="93">
        <v>0</v>
      </c>
      <c r="AC27" s="93">
        <v>0</v>
      </c>
      <c r="AD27" s="93">
        <v>2</v>
      </c>
      <c r="AE27" s="93">
        <v>3</v>
      </c>
      <c r="AF27" s="93">
        <v>1.5</v>
      </c>
      <c r="AG27" s="93">
        <v>0.5</v>
      </c>
      <c r="AH27" s="93">
        <v>0.5</v>
      </c>
      <c r="AI27" s="93">
        <v>3</v>
      </c>
      <c r="AJ27" s="93">
        <v>3</v>
      </c>
      <c r="AK27" s="93">
        <v>0</v>
      </c>
      <c r="AL27" s="94">
        <v>3</v>
      </c>
      <c r="AM27" s="94">
        <v>0</v>
      </c>
      <c r="AN27" s="95">
        <f t="shared" si="0"/>
        <v>9.1666666666666661</v>
      </c>
      <c r="AO27" s="90">
        <v>0</v>
      </c>
      <c r="AP27" s="90"/>
      <c r="AQ27" s="90"/>
      <c r="AR27" s="89">
        <f t="shared" si="1"/>
        <v>0</v>
      </c>
      <c r="AS27" s="96">
        <f t="shared" si="2"/>
        <v>9.1666666666666661</v>
      </c>
      <c r="AT27" s="96">
        <f t="shared" si="3"/>
        <v>8.5830212234706611</v>
      </c>
      <c r="AU27" s="86"/>
      <c r="AV27" s="87"/>
    </row>
    <row r="28" spans="1:48" ht="29.25" customHeight="1">
      <c r="A28" s="76"/>
      <c r="B28" s="91">
        <v>18</v>
      </c>
      <c r="C28" s="88"/>
      <c r="D28" s="92" t="s">
        <v>507</v>
      </c>
      <c r="E28" s="92" t="s">
        <v>32</v>
      </c>
      <c r="F28" s="92" t="s">
        <v>42</v>
      </c>
      <c r="G28" s="92" t="s">
        <v>469</v>
      </c>
      <c r="H28" s="92" t="s">
        <v>506</v>
      </c>
      <c r="I28" s="92">
        <v>10</v>
      </c>
      <c r="J28" s="93">
        <v>0</v>
      </c>
      <c r="K28" s="93">
        <v>0</v>
      </c>
      <c r="L28" s="93">
        <v>0</v>
      </c>
      <c r="M28" s="93">
        <v>1</v>
      </c>
      <c r="N28" s="93">
        <v>0</v>
      </c>
      <c r="O28" s="93">
        <v>0</v>
      </c>
      <c r="P28" s="93">
        <v>1</v>
      </c>
      <c r="Q28" s="93">
        <v>0</v>
      </c>
      <c r="R28" s="93">
        <v>1</v>
      </c>
      <c r="S28" s="93">
        <v>0</v>
      </c>
      <c r="T28" s="93">
        <v>0</v>
      </c>
      <c r="U28" s="93">
        <v>1</v>
      </c>
      <c r="V28" s="93">
        <v>1</v>
      </c>
      <c r="W28" s="93">
        <v>0</v>
      </c>
      <c r="X28" s="93">
        <v>0</v>
      </c>
      <c r="Y28" s="93">
        <v>0</v>
      </c>
      <c r="Z28" s="93">
        <v>2</v>
      </c>
      <c r="AA28" s="93">
        <v>0</v>
      </c>
      <c r="AB28" s="93">
        <v>0</v>
      </c>
      <c r="AC28" s="93">
        <v>0.5</v>
      </c>
      <c r="AD28" s="93">
        <v>0</v>
      </c>
      <c r="AE28" s="93">
        <v>3</v>
      </c>
      <c r="AF28" s="93">
        <v>0</v>
      </c>
      <c r="AG28" s="93">
        <v>0.5</v>
      </c>
      <c r="AH28" s="93">
        <v>1.5</v>
      </c>
      <c r="AI28" s="93">
        <v>3</v>
      </c>
      <c r="AJ28" s="93">
        <v>3</v>
      </c>
      <c r="AK28" s="93">
        <v>0</v>
      </c>
      <c r="AL28" s="94">
        <v>1.5</v>
      </c>
      <c r="AM28" s="94">
        <v>0</v>
      </c>
      <c r="AN28" s="95">
        <f t="shared" si="0"/>
        <v>6.666666666666667</v>
      </c>
      <c r="AO28" s="90">
        <v>0</v>
      </c>
      <c r="AP28" s="90"/>
      <c r="AQ28" s="90"/>
      <c r="AR28" s="89">
        <f t="shared" si="1"/>
        <v>0</v>
      </c>
      <c r="AS28" s="96">
        <f t="shared" si="2"/>
        <v>6.666666666666667</v>
      </c>
      <c r="AT28" s="96">
        <f t="shared" si="3"/>
        <v>6.2421972534332095</v>
      </c>
      <c r="AU28" s="86"/>
      <c r="AV28" s="87"/>
    </row>
    <row r="29" spans="1:48">
      <c r="A29" s="31"/>
      <c r="AL29" s="97"/>
      <c r="AM29" s="97"/>
      <c r="AN29" s="97"/>
      <c r="AO29" s="97"/>
      <c r="AP29" s="97"/>
      <c r="AQ29" s="97"/>
      <c r="AR29" s="97"/>
    </row>
    <row r="30" spans="1:48">
      <c r="A30" s="31"/>
      <c r="B30" s="2" t="s">
        <v>508</v>
      </c>
      <c r="C30" s="2"/>
      <c r="E30" s="2"/>
      <c r="F30" s="98" t="s">
        <v>509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7"/>
      <c r="AM30" s="97"/>
      <c r="AN30" s="97"/>
      <c r="AO30" s="97"/>
      <c r="AP30" s="97"/>
      <c r="AQ30" s="97"/>
      <c r="AR30" s="97"/>
    </row>
    <row r="31" spans="1:48">
      <c r="A31" s="31"/>
      <c r="B31" s="2" t="s">
        <v>510</v>
      </c>
      <c r="C31" s="2"/>
      <c r="E31" s="2"/>
      <c r="F31" s="98" t="s">
        <v>511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7"/>
      <c r="AM31" s="97"/>
      <c r="AN31" s="97"/>
      <c r="AO31" s="97"/>
      <c r="AP31" s="97"/>
      <c r="AQ31" s="97"/>
      <c r="AR31" s="97"/>
    </row>
    <row r="32" spans="1:48">
      <c r="A32" s="31"/>
      <c r="B32" s="2" t="s">
        <v>102</v>
      </c>
      <c r="C32" s="2"/>
      <c r="E32" s="2"/>
      <c r="F32" s="98" t="s">
        <v>512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7"/>
      <c r="AM32" s="97"/>
      <c r="AN32" s="99"/>
      <c r="AO32" s="97"/>
      <c r="AP32" s="97"/>
      <c r="AQ32" s="97"/>
      <c r="AR32" s="97"/>
    </row>
    <row r="33" spans="1:44">
      <c r="A33" s="211"/>
      <c r="B33" s="211"/>
      <c r="C33" s="211"/>
      <c r="D33" s="211"/>
      <c r="E33" s="211"/>
      <c r="F33" s="98" t="s">
        <v>513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7"/>
      <c r="AM33" s="97"/>
      <c r="AN33" s="99"/>
      <c r="AO33" s="97"/>
      <c r="AP33" s="97"/>
      <c r="AQ33" s="97"/>
      <c r="AR33" s="97"/>
    </row>
    <row r="34" spans="1:44">
      <c r="A34" s="31"/>
      <c r="E34" s="100"/>
      <c r="F34" s="98" t="s">
        <v>514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7"/>
      <c r="AM34" s="97"/>
      <c r="AN34" s="97"/>
      <c r="AO34" s="97"/>
      <c r="AP34" s="97"/>
      <c r="AQ34" s="97"/>
      <c r="AR34" s="97"/>
    </row>
    <row r="35" spans="1:44">
      <c r="A35" s="31"/>
      <c r="F35" s="98" t="s">
        <v>515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7"/>
      <c r="AM35" s="97"/>
      <c r="AN35" s="97"/>
      <c r="AO35" s="97"/>
      <c r="AP35" s="97"/>
      <c r="AQ35" s="97"/>
      <c r="AR35" s="97"/>
    </row>
    <row r="36" spans="1:44">
      <c r="A36" s="31"/>
      <c r="F36" s="98" t="s">
        <v>516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7"/>
      <c r="AM36" s="97"/>
      <c r="AN36" s="97"/>
      <c r="AO36" s="97"/>
      <c r="AP36" s="97"/>
      <c r="AQ36" s="97"/>
      <c r="AR36" s="97"/>
    </row>
    <row r="37" spans="1:44">
      <c r="A37" s="31"/>
      <c r="F37" s="98" t="s">
        <v>517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7"/>
      <c r="AM37" s="97"/>
      <c r="AN37" s="97"/>
      <c r="AO37" s="97"/>
      <c r="AP37" s="97"/>
      <c r="AQ37" s="97"/>
      <c r="AR37" s="97"/>
    </row>
    <row r="38" spans="1:44">
      <c r="A38" s="31"/>
      <c r="F38" s="98" t="s">
        <v>518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7"/>
      <c r="AM38" s="97"/>
      <c r="AN38" s="97"/>
      <c r="AO38" s="97"/>
      <c r="AP38" s="97"/>
      <c r="AQ38" s="97"/>
      <c r="AR38" s="97"/>
    </row>
    <row r="39" spans="1:44">
      <c r="A39" s="31"/>
      <c r="F39" s="98" t="s">
        <v>519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7"/>
      <c r="AM39" s="97"/>
      <c r="AN39" s="97"/>
      <c r="AO39" s="97"/>
      <c r="AP39" s="97"/>
      <c r="AQ39" s="97"/>
      <c r="AR39" s="97"/>
    </row>
    <row r="40" spans="1:44">
      <c r="A40" s="31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7"/>
      <c r="AM40" s="97"/>
      <c r="AN40" s="97"/>
      <c r="AO40" s="97"/>
      <c r="AP40" s="97"/>
      <c r="AQ40" s="97"/>
      <c r="AR40" s="97"/>
    </row>
  </sheetData>
  <mergeCells count="10">
    <mergeCell ref="G8:AV8"/>
    <mergeCell ref="J9:AN9"/>
    <mergeCell ref="A33:E33"/>
    <mergeCell ref="A1:AV1"/>
    <mergeCell ref="A2:AV2"/>
    <mergeCell ref="B3:E3"/>
    <mergeCell ref="B4:F4"/>
    <mergeCell ref="G4:AO4"/>
    <mergeCell ref="B5:E5"/>
    <mergeCell ref="G5:AO5"/>
  </mergeCells>
  <dataValidations count="1">
    <dataValidation allowBlank="1" showInputMessage="1" showErrorMessage="1" sqref="D10:F28 H10:H28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workbookViewId="0">
      <selection activeCell="K19" sqref="K19"/>
    </sheetView>
  </sheetViews>
  <sheetFormatPr defaultRowHeight="15"/>
  <cols>
    <col min="1" max="1" width="6.75" customWidth="1"/>
    <col min="2" max="2" width="31" customWidth="1"/>
    <col min="3" max="3" width="8.375" customWidth="1"/>
    <col min="4" max="4" width="11.875" customWidth="1"/>
    <col min="5" max="5" width="11.75" customWidth="1"/>
    <col min="6" max="6" width="13.75" customWidth="1"/>
    <col min="7" max="7" width="11.25" customWidth="1"/>
    <col min="8" max="8" width="11.875" customWidth="1"/>
    <col min="9" max="9" width="13.25" customWidth="1"/>
    <col min="10" max="10" width="10.625" customWidth="1"/>
    <col min="11" max="11" width="14.125" customWidth="1"/>
  </cols>
  <sheetData>
    <row r="1" spans="1:1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>
      <c r="A2" s="209" t="s">
        <v>639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>
      <c r="A3" s="200" t="s">
        <v>2</v>
      </c>
      <c r="B3" s="200"/>
      <c r="C3" s="200"/>
      <c r="D3" s="1"/>
      <c r="E3" s="201" t="s">
        <v>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>
      <c r="A4" s="200" t="s">
        <v>4</v>
      </c>
      <c r="B4" s="200"/>
      <c r="C4" s="200"/>
      <c r="D4" s="200"/>
      <c r="E4" s="201" t="s">
        <v>638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>
      <c r="A5" s="200" t="s">
        <v>6</v>
      </c>
      <c r="B5" s="200"/>
      <c r="C5" s="200"/>
      <c r="D5" s="1"/>
      <c r="E5" s="201" t="s">
        <v>7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>
      <c r="A6" s="2" t="s">
        <v>8</v>
      </c>
      <c r="B6" s="2"/>
      <c r="C6" s="2"/>
      <c r="D6" s="2"/>
      <c r="E6" s="202">
        <v>11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3" t="s">
        <v>9</v>
      </c>
      <c r="B7" s="4"/>
      <c r="C7" s="5"/>
      <c r="E7" s="203">
        <v>45264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>
      <c r="A8" s="4" t="s">
        <v>10</v>
      </c>
      <c r="B8" s="4"/>
      <c r="C8" s="4"/>
      <c r="E8" s="204">
        <v>100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>
      <c r="D9" s="211" t="s">
        <v>321</v>
      </c>
      <c r="E9" s="211"/>
      <c r="F9" s="212" t="s">
        <v>21</v>
      </c>
      <c r="G9" s="212"/>
      <c r="H9" s="213" t="s">
        <v>322</v>
      </c>
      <c r="I9" s="213"/>
      <c r="J9" s="213" t="s">
        <v>164</v>
      </c>
      <c r="K9" s="213"/>
    </row>
    <row r="10" spans="1:16" ht="45">
      <c r="A10" s="127" t="s">
        <v>323</v>
      </c>
      <c r="B10" s="127" t="s">
        <v>324</v>
      </c>
      <c r="C10" s="127" t="s">
        <v>325</v>
      </c>
      <c r="D10" s="113" t="s">
        <v>326</v>
      </c>
      <c r="E10" s="113" t="s">
        <v>327</v>
      </c>
      <c r="F10" s="113" t="s">
        <v>326</v>
      </c>
      <c r="G10" s="113" t="s">
        <v>327</v>
      </c>
      <c r="H10" s="113" t="s">
        <v>328</v>
      </c>
      <c r="I10" s="113" t="s">
        <v>327</v>
      </c>
      <c r="J10" s="113" t="s">
        <v>328</v>
      </c>
      <c r="K10" s="113" t="s">
        <v>327</v>
      </c>
      <c r="L10" s="113" t="s">
        <v>572</v>
      </c>
      <c r="M10" s="113" t="s">
        <v>573</v>
      </c>
      <c r="N10" s="113" t="s">
        <v>574</v>
      </c>
    </row>
    <row r="11" spans="1:16" ht="1.5" customHeight="1">
      <c r="A11" s="179"/>
      <c r="B11" s="179"/>
      <c r="C11" s="179"/>
      <c r="D11" s="180">
        <v>60</v>
      </c>
      <c r="E11" s="181">
        <f>20*D11/60</f>
        <v>20</v>
      </c>
      <c r="F11" s="179">
        <v>9.1</v>
      </c>
      <c r="G11" s="179">
        <f t="shared" ref="G11:G39" si="0">40*F11/$F$11</f>
        <v>40</v>
      </c>
      <c r="H11" s="179">
        <v>41.72</v>
      </c>
      <c r="I11" s="181">
        <f t="shared" ref="I11:I36" si="1">40*$H$11/H11</f>
        <v>40</v>
      </c>
      <c r="J11" s="182">
        <v>73.2</v>
      </c>
      <c r="K11" s="181">
        <f t="shared" ref="K11:K36" si="2">40*$J$11/J11</f>
        <v>40</v>
      </c>
      <c r="L11" s="179"/>
      <c r="M11" s="179">
        <f ca="1">+M3:MM31</f>
        <v>0</v>
      </c>
      <c r="N11" s="179"/>
      <c r="O11" s="64"/>
    </row>
    <row r="12" spans="1:16">
      <c r="A12" s="14">
        <v>1</v>
      </c>
      <c r="B12" s="18" t="s">
        <v>575</v>
      </c>
      <c r="C12" s="18">
        <v>11</v>
      </c>
      <c r="D12" s="101">
        <v>29.25</v>
      </c>
      <c r="E12" s="102">
        <f t="shared" ref="E12:E39" si="3">20*D12/50</f>
        <v>11.7</v>
      </c>
      <c r="F12" s="18">
        <v>9</v>
      </c>
      <c r="G12" s="103">
        <f t="shared" si="0"/>
        <v>39.560439560439562</v>
      </c>
      <c r="H12" s="18">
        <v>48.61</v>
      </c>
      <c r="I12" s="103">
        <f t="shared" si="1"/>
        <v>34.330384694507302</v>
      </c>
      <c r="J12" s="101">
        <v>91.24</v>
      </c>
      <c r="K12" s="103">
        <f t="shared" si="2"/>
        <v>32.091188075405526</v>
      </c>
      <c r="L12" s="184">
        <v>117.7</v>
      </c>
      <c r="M12" s="18">
        <v>100</v>
      </c>
      <c r="N12" s="18"/>
    </row>
    <row r="13" spans="1:16">
      <c r="A13" s="14">
        <v>2</v>
      </c>
      <c r="B13" s="18" t="s">
        <v>576</v>
      </c>
      <c r="C13" s="18">
        <v>11</v>
      </c>
      <c r="D13" s="101">
        <v>29.5</v>
      </c>
      <c r="E13" s="102">
        <f t="shared" si="3"/>
        <v>11.8</v>
      </c>
      <c r="F13" s="18">
        <v>9.1</v>
      </c>
      <c r="G13" s="103">
        <f t="shared" si="0"/>
        <v>40</v>
      </c>
      <c r="H13" s="18">
        <v>66.040000000000006</v>
      </c>
      <c r="I13" s="103">
        <f t="shared" si="1"/>
        <v>25.269533615990305</v>
      </c>
      <c r="J13" s="101">
        <v>73.2</v>
      </c>
      <c r="K13" s="103">
        <f t="shared" si="2"/>
        <v>40</v>
      </c>
      <c r="L13" s="184">
        <v>117.1</v>
      </c>
      <c r="M13" s="18">
        <v>99.5</v>
      </c>
      <c r="N13" s="18"/>
    </row>
    <row r="14" spans="1:16">
      <c r="A14" s="14">
        <v>3</v>
      </c>
      <c r="B14" s="18" t="s">
        <v>577</v>
      </c>
      <c r="C14" s="18">
        <v>11</v>
      </c>
      <c r="D14" s="101">
        <v>27</v>
      </c>
      <c r="E14" s="102">
        <f t="shared" si="3"/>
        <v>10.8</v>
      </c>
      <c r="F14" s="18">
        <v>8.8000000000000007</v>
      </c>
      <c r="G14" s="103">
        <f t="shared" si="0"/>
        <v>38.681318681318686</v>
      </c>
      <c r="H14" s="18">
        <v>47.68</v>
      </c>
      <c r="I14" s="103">
        <f t="shared" si="1"/>
        <v>35</v>
      </c>
      <c r="J14" s="18">
        <v>91.25</v>
      </c>
      <c r="K14" s="103">
        <f t="shared" si="2"/>
        <v>32.087671232876716</v>
      </c>
      <c r="L14" s="184">
        <v>116.6</v>
      </c>
      <c r="M14" s="18">
        <v>99</v>
      </c>
      <c r="N14" s="18"/>
    </row>
    <row r="15" spans="1:16">
      <c r="A15" s="14">
        <v>4</v>
      </c>
      <c r="B15" s="18" t="s">
        <v>578</v>
      </c>
      <c r="C15" s="18">
        <v>11</v>
      </c>
      <c r="D15" s="18">
        <v>34.25</v>
      </c>
      <c r="E15" s="102">
        <f t="shared" si="3"/>
        <v>13.7</v>
      </c>
      <c r="F15" s="18">
        <v>7.7</v>
      </c>
      <c r="G15" s="103">
        <f t="shared" si="0"/>
        <v>33.846153846153847</v>
      </c>
      <c r="H15" s="18">
        <v>45</v>
      </c>
      <c r="I15" s="103">
        <f t="shared" si="1"/>
        <v>37.084444444444443</v>
      </c>
      <c r="J15" s="18">
        <v>95.23</v>
      </c>
      <c r="K15" s="103">
        <f t="shared" si="2"/>
        <v>30.746613462144282</v>
      </c>
      <c r="L15" s="184">
        <v>115.3</v>
      </c>
      <c r="M15" s="18">
        <v>98</v>
      </c>
      <c r="N15" s="18"/>
    </row>
    <row r="16" spans="1:16">
      <c r="A16" s="14">
        <v>5</v>
      </c>
      <c r="B16" s="18" t="s">
        <v>579</v>
      </c>
      <c r="C16" s="18">
        <v>11</v>
      </c>
      <c r="D16" s="101">
        <v>23.5</v>
      </c>
      <c r="E16" s="102">
        <f t="shared" si="3"/>
        <v>9.4</v>
      </c>
      <c r="F16" s="18">
        <v>8.3000000000000007</v>
      </c>
      <c r="G16" s="103">
        <f t="shared" si="0"/>
        <v>36.483516483516482</v>
      </c>
      <c r="H16" s="18">
        <v>51</v>
      </c>
      <c r="I16" s="103">
        <f t="shared" si="1"/>
        <v>32.721568627450978</v>
      </c>
      <c r="J16" s="101">
        <v>80</v>
      </c>
      <c r="K16" s="103">
        <f t="shared" si="2"/>
        <v>36.6</v>
      </c>
      <c r="L16" s="184">
        <v>115.2</v>
      </c>
      <c r="M16" s="18">
        <v>97.9</v>
      </c>
      <c r="N16" s="18"/>
    </row>
    <row r="17" spans="1:14">
      <c r="A17" s="14">
        <v>6</v>
      </c>
      <c r="B17" s="18" t="s">
        <v>580</v>
      </c>
      <c r="C17" s="18">
        <v>11</v>
      </c>
      <c r="D17" s="101">
        <v>35.25</v>
      </c>
      <c r="E17" s="102">
        <f t="shared" si="3"/>
        <v>14.1</v>
      </c>
      <c r="F17" s="18">
        <v>8</v>
      </c>
      <c r="G17" s="103">
        <f t="shared" si="0"/>
        <v>35.164835164835168</v>
      </c>
      <c r="H17" s="18">
        <v>50.23</v>
      </c>
      <c r="I17" s="103">
        <f t="shared" si="1"/>
        <v>33.223173402349197</v>
      </c>
      <c r="J17" s="101">
        <v>101.18</v>
      </c>
      <c r="K17" s="103">
        <f t="shared" si="2"/>
        <v>28.938525400276731</v>
      </c>
      <c r="L17" s="184">
        <v>111.4</v>
      </c>
      <c r="M17" s="18">
        <v>94.6</v>
      </c>
      <c r="N17" s="18"/>
    </row>
    <row r="18" spans="1:14">
      <c r="A18" s="14">
        <v>7</v>
      </c>
      <c r="B18" s="18" t="s">
        <v>581</v>
      </c>
      <c r="C18" s="18">
        <v>11</v>
      </c>
      <c r="D18" s="101">
        <v>32</v>
      </c>
      <c r="E18" s="102">
        <f t="shared" si="3"/>
        <v>12.8</v>
      </c>
      <c r="F18" s="18">
        <v>6.7</v>
      </c>
      <c r="G18" s="103">
        <f t="shared" si="0"/>
        <v>29.450549450549453</v>
      </c>
      <c r="H18" s="18">
        <v>56.86</v>
      </c>
      <c r="I18" s="103">
        <f t="shared" si="1"/>
        <v>29.349278930706998</v>
      </c>
      <c r="J18" s="101">
        <v>76.680000000000007</v>
      </c>
      <c r="K18" s="103">
        <f t="shared" si="2"/>
        <v>38.184663536776206</v>
      </c>
      <c r="L18" s="184">
        <v>109.8</v>
      </c>
      <c r="M18" s="18">
        <v>93.3</v>
      </c>
      <c r="N18" s="18"/>
    </row>
    <row r="19" spans="1:14">
      <c r="A19" s="14">
        <v>8</v>
      </c>
      <c r="B19" s="18" t="s">
        <v>582</v>
      </c>
      <c r="C19" s="18">
        <v>11</v>
      </c>
      <c r="D19" s="101">
        <v>28.75</v>
      </c>
      <c r="E19" s="102">
        <f t="shared" si="3"/>
        <v>11.5</v>
      </c>
      <c r="F19" s="18">
        <v>8.6</v>
      </c>
      <c r="G19" s="103">
        <f t="shared" si="0"/>
        <v>37.802197802197803</v>
      </c>
      <c r="H19" s="18">
        <v>60</v>
      </c>
      <c r="I19" s="103">
        <f t="shared" si="1"/>
        <v>27.813333333333333</v>
      </c>
      <c r="J19" s="101">
        <v>92.99</v>
      </c>
      <c r="K19" s="103">
        <f t="shared" si="2"/>
        <v>31.487256694268204</v>
      </c>
      <c r="L19" s="184">
        <v>108.6</v>
      </c>
      <c r="M19" s="18">
        <v>92.3</v>
      </c>
      <c r="N19" s="18"/>
    </row>
    <row r="20" spans="1:14">
      <c r="A20" s="14">
        <v>9</v>
      </c>
      <c r="B20" s="18" t="s">
        <v>583</v>
      </c>
      <c r="C20" s="18">
        <v>11</v>
      </c>
      <c r="D20" s="101">
        <v>34</v>
      </c>
      <c r="E20" s="102">
        <f t="shared" si="3"/>
        <v>13.6</v>
      </c>
      <c r="F20" s="18">
        <v>6.1</v>
      </c>
      <c r="G20" s="103">
        <f t="shared" si="0"/>
        <v>26.813186813186814</v>
      </c>
      <c r="H20" s="18">
        <v>48.85</v>
      </c>
      <c r="I20" s="103">
        <f t="shared" si="1"/>
        <v>34.161719549641759</v>
      </c>
      <c r="J20" s="101">
        <v>87.22</v>
      </c>
      <c r="K20" s="103">
        <f t="shared" si="2"/>
        <v>33.570282045402429</v>
      </c>
      <c r="L20" s="184">
        <v>108.2</v>
      </c>
      <c r="M20" s="18">
        <v>91.9</v>
      </c>
      <c r="N20" s="18"/>
    </row>
    <row r="21" spans="1:14">
      <c r="A21" s="14">
        <v>10</v>
      </c>
      <c r="B21" s="18" t="s">
        <v>584</v>
      </c>
      <c r="C21" s="18">
        <v>11</v>
      </c>
      <c r="D21" s="101">
        <v>23.25</v>
      </c>
      <c r="E21" s="102">
        <f t="shared" si="3"/>
        <v>9.3000000000000007</v>
      </c>
      <c r="F21" s="18">
        <v>6.5</v>
      </c>
      <c r="G21" s="103">
        <f t="shared" si="0"/>
        <v>28.571428571428573</v>
      </c>
      <c r="H21" s="18">
        <v>48.5</v>
      </c>
      <c r="I21" s="103">
        <f t="shared" si="1"/>
        <v>34.408247422680411</v>
      </c>
      <c r="J21" s="101">
        <v>96.67</v>
      </c>
      <c r="K21" s="103">
        <f t="shared" si="2"/>
        <v>30.288610737560774</v>
      </c>
      <c r="L21" s="184">
        <v>102.6</v>
      </c>
      <c r="M21" s="18">
        <v>87.2</v>
      </c>
      <c r="N21" s="18"/>
    </row>
    <row r="22" spans="1:14">
      <c r="A22" s="14">
        <v>11</v>
      </c>
      <c r="B22" s="18" t="s">
        <v>585</v>
      </c>
      <c r="C22" s="18">
        <v>11</v>
      </c>
      <c r="D22" s="18">
        <v>25.95</v>
      </c>
      <c r="E22" s="102">
        <f t="shared" si="3"/>
        <v>10.38</v>
      </c>
      <c r="F22" s="18">
        <v>8.3000000000000007</v>
      </c>
      <c r="G22" s="103">
        <f t="shared" si="0"/>
        <v>36.483516483516482</v>
      </c>
      <c r="H22" s="18">
        <v>48</v>
      </c>
      <c r="I22" s="103">
        <f t="shared" si="1"/>
        <v>34.766666666666666</v>
      </c>
      <c r="J22" s="18">
        <v>140.02000000000001</v>
      </c>
      <c r="K22" s="103">
        <f t="shared" si="2"/>
        <v>20.911298385944864</v>
      </c>
      <c r="L22" s="184">
        <v>102.4</v>
      </c>
      <c r="M22" s="103">
        <v>87</v>
      </c>
      <c r="N22" s="18"/>
    </row>
    <row r="23" spans="1:14">
      <c r="A23" s="14">
        <v>12</v>
      </c>
      <c r="B23" s="18" t="s">
        <v>586</v>
      </c>
      <c r="C23" s="18">
        <v>11</v>
      </c>
      <c r="D23" s="101">
        <v>23.5</v>
      </c>
      <c r="E23" s="102">
        <f t="shared" si="3"/>
        <v>9.4</v>
      </c>
      <c r="F23" s="18">
        <v>7.5</v>
      </c>
      <c r="G23" s="103">
        <f t="shared" si="0"/>
        <v>32.967032967032971</v>
      </c>
      <c r="H23" s="18">
        <v>54.21</v>
      </c>
      <c r="I23" s="103">
        <f t="shared" si="1"/>
        <v>30.783988194060136</v>
      </c>
      <c r="J23" s="101">
        <v>105.07</v>
      </c>
      <c r="K23" s="103">
        <f t="shared" si="2"/>
        <v>27.867136194917677</v>
      </c>
      <c r="L23" s="184">
        <v>101.1</v>
      </c>
      <c r="M23" s="18">
        <v>85.9</v>
      </c>
      <c r="N23" s="18"/>
    </row>
    <row r="24" spans="1:14">
      <c r="A24" s="14">
        <v>13</v>
      </c>
      <c r="B24" s="18" t="s">
        <v>587</v>
      </c>
      <c r="C24" s="18">
        <v>11</v>
      </c>
      <c r="D24" s="101">
        <v>27.25</v>
      </c>
      <c r="E24" s="102">
        <f t="shared" si="3"/>
        <v>10.9</v>
      </c>
      <c r="F24" s="18">
        <v>6.4</v>
      </c>
      <c r="G24" s="103">
        <f t="shared" si="0"/>
        <v>28.131868131868131</v>
      </c>
      <c r="H24" s="18">
        <v>56.4</v>
      </c>
      <c r="I24" s="103">
        <f t="shared" si="1"/>
        <v>29.588652482269502</v>
      </c>
      <c r="J24" s="101">
        <v>102.2</v>
      </c>
      <c r="K24" s="103">
        <f t="shared" si="2"/>
        <v>28.649706457925635</v>
      </c>
      <c r="L24" s="184">
        <v>97.2</v>
      </c>
      <c r="M24" s="18">
        <v>82.6</v>
      </c>
      <c r="N24" s="18"/>
    </row>
    <row r="25" spans="1:14">
      <c r="A25" s="14">
        <v>14</v>
      </c>
      <c r="B25" s="18" t="s">
        <v>588</v>
      </c>
      <c r="C25" s="18">
        <v>11</v>
      </c>
      <c r="D25" s="101">
        <v>26.75</v>
      </c>
      <c r="E25" s="102">
        <f t="shared" si="3"/>
        <v>10.7</v>
      </c>
      <c r="F25" s="18">
        <v>3.2</v>
      </c>
      <c r="G25" s="103">
        <f t="shared" si="0"/>
        <v>14.065934065934066</v>
      </c>
      <c r="H25" s="18">
        <v>41.72</v>
      </c>
      <c r="I25" s="103">
        <f t="shared" si="1"/>
        <v>40</v>
      </c>
      <c r="J25" s="101">
        <v>93.01</v>
      </c>
      <c r="K25" s="103">
        <f t="shared" si="2"/>
        <v>31.480485969250616</v>
      </c>
      <c r="L25" s="184">
        <v>96.3</v>
      </c>
      <c r="M25" s="18">
        <v>81.8</v>
      </c>
      <c r="N25" s="18"/>
    </row>
    <row r="26" spans="1:14">
      <c r="A26" s="14">
        <v>15</v>
      </c>
      <c r="B26" s="18" t="s">
        <v>589</v>
      </c>
      <c r="C26" s="18">
        <v>11</v>
      </c>
      <c r="D26" s="18">
        <v>26.75</v>
      </c>
      <c r="E26" s="102">
        <f t="shared" si="3"/>
        <v>10.7</v>
      </c>
      <c r="F26" s="18">
        <v>6.3</v>
      </c>
      <c r="G26" s="103">
        <f t="shared" si="0"/>
        <v>27.692307692307693</v>
      </c>
      <c r="H26" s="18">
        <v>47.24</v>
      </c>
      <c r="I26" s="103">
        <f t="shared" si="1"/>
        <v>35.32599491955969</v>
      </c>
      <c r="J26" s="18">
        <v>111.44</v>
      </c>
      <c r="K26" s="103">
        <f t="shared" si="2"/>
        <v>26.274228284278536</v>
      </c>
      <c r="L26" s="184">
        <v>95</v>
      </c>
      <c r="M26" s="103">
        <v>80.7</v>
      </c>
      <c r="N26" s="18"/>
    </row>
    <row r="27" spans="1:14">
      <c r="A27" s="14">
        <v>16</v>
      </c>
      <c r="B27" s="18" t="s">
        <v>590</v>
      </c>
      <c r="C27" s="18">
        <v>11</v>
      </c>
      <c r="D27" s="101">
        <v>31</v>
      </c>
      <c r="E27" s="102">
        <f t="shared" si="3"/>
        <v>12.4</v>
      </c>
      <c r="F27" s="18">
        <v>7</v>
      </c>
      <c r="G27" s="103">
        <f t="shared" si="0"/>
        <v>30.76923076923077</v>
      </c>
      <c r="H27" s="18">
        <v>53.03</v>
      </c>
      <c r="I27" s="103">
        <f t="shared" si="1"/>
        <v>31.468979822741844</v>
      </c>
      <c r="J27" s="101">
        <v>164.81</v>
      </c>
      <c r="K27" s="103">
        <f t="shared" si="2"/>
        <v>17.765912262605426</v>
      </c>
      <c r="L27" s="184">
        <v>92.5</v>
      </c>
      <c r="M27" s="18">
        <v>78.599999999999994</v>
      </c>
      <c r="N27" s="18"/>
    </row>
    <row r="28" spans="1:14">
      <c r="A28" s="14">
        <v>17</v>
      </c>
      <c r="B28" s="18" t="s">
        <v>591</v>
      </c>
      <c r="C28" s="18">
        <v>11</v>
      </c>
      <c r="D28" s="101">
        <v>28.5</v>
      </c>
      <c r="E28" s="102">
        <f t="shared" si="3"/>
        <v>11.4</v>
      </c>
      <c r="F28" s="18">
        <v>2.7</v>
      </c>
      <c r="G28" s="103">
        <f t="shared" si="0"/>
        <v>11.868131868131869</v>
      </c>
      <c r="H28" s="18">
        <v>48.72</v>
      </c>
      <c r="I28" s="103">
        <f t="shared" si="1"/>
        <v>34.252873563218394</v>
      </c>
      <c r="J28" s="101">
        <v>86.25</v>
      </c>
      <c r="K28" s="103">
        <f t="shared" si="2"/>
        <v>33.947826086956525</v>
      </c>
      <c r="L28" s="184">
        <v>91.5</v>
      </c>
      <c r="M28" s="18">
        <v>77.7</v>
      </c>
      <c r="N28" s="18"/>
    </row>
    <row r="29" spans="1:14">
      <c r="A29" s="14">
        <v>18</v>
      </c>
      <c r="B29" s="18" t="s">
        <v>592</v>
      </c>
      <c r="C29" s="18">
        <v>11</v>
      </c>
      <c r="D29" s="101">
        <v>26.5</v>
      </c>
      <c r="E29" s="102">
        <f t="shared" si="3"/>
        <v>10.6</v>
      </c>
      <c r="F29" s="18">
        <v>4.2</v>
      </c>
      <c r="G29" s="103">
        <f t="shared" si="0"/>
        <v>18.461538461538463</v>
      </c>
      <c r="H29" s="18">
        <v>47.68</v>
      </c>
      <c r="I29" s="103">
        <f t="shared" si="1"/>
        <v>35</v>
      </c>
      <c r="J29" s="101">
        <v>111.3</v>
      </c>
      <c r="K29" s="103">
        <f t="shared" si="2"/>
        <v>26.307277628032345</v>
      </c>
      <c r="L29" s="184">
        <v>90.4</v>
      </c>
      <c r="M29" s="18">
        <v>76.8</v>
      </c>
      <c r="N29" s="18"/>
    </row>
    <row r="30" spans="1:14">
      <c r="A30" s="14">
        <v>19</v>
      </c>
      <c r="B30" s="18" t="s">
        <v>593</v>
      </c>
      <c r="C30" s="18">
        <v>11</v>
      </c>
      <c r="D30" s="101">
        <v>29.5</v>
      </c>
      <c r="E30" s="102">
        <f t="shared" si="3"/>
        <v>11.8</v>
      </c>
      <c r="F30" s="18">
        <v>2.9</v>
      </c>
      <c r="G30" s="103">
        <f t="shared" si="0"/>
        <v>12.747252747252748</v>
      </c>
      <c r="H30" s="18">
        <v>55.01</v>
      </c>
      <c r="I30" s="103">
        <f t="shared" si="1"/>
        <v>30.33630249045628</v>
      </c>
      <c r="J30" s="18">
        <v>88.62</v>
      </c>
      <c r="K30" s="103">
        <f t="shared" si="2"/>
        <v>33.039945836154367</v>
      </c>
      <c r="L30" s="184">
        <v>87.8</v>
      </c>
      <c r="M30" s="103">
        <v>74.599999999999994</v>
      </c>
      <c r="N30" s="18"/>
    </row>
    <row r="31" spans="1:14">
      <c r="A31" s="14">
        <v>20</v>
      </c>
      <c r="B31" s="18" t="s">
        <v>594</v>
      </c>
      <c r="C31" s="18">
        <v>11</v>
      </c>
      <c r="D31" s="18">
        <v>27.5</v>
      </c>
      <c r="E31" s="102">
        <f t="shared" si="3"/>
        <v>11</v>
      </c>
      <c r="F31" s="18">
        <v>6</v>
      </c>
      <c r="G31" s="103">
        <f t="shared" si="0"/>
        <v>26.373626373626376</v>
      </c>
      <c r="H31" s="18">
        <v>61.51</v>
      </c>
      <c r="I31" s="103">
        <f t="shared" si="1"/>
        <v>27.130547878393756</v>
      </c>
      <c r="J31" s="18">
        <v>149.99</v>
      </c>
      <c r="K31" s="103">
        <f t="shared" si="2"/>
        <v>19.521301420094673</v>
      </c>
      <c r="L31" s="184">
        <v>84</v>
      </c>
      <c r="M31" s="103">
        <v>71.400000000000006</v>
      </c>
      <c r="N31" s="18"/>
    </row>
    <row r="32" spans="1:14">
      <c r="A32" s="14">
        <v>21</v>
      </c>
      <c r="B32" s="18" t="s">
        <v>595</v>
      </c>
      <c r="C32" s="18">
        <v>11</v>
      </c>
      <c r="D32" s="18">
        <v>26.8</v>
      </c>
      <c r="E32" s="102">
        <f t="shared" si="3"/>
        <v>10.72</v>
      </c>
      <c r="F32" s="18">
        <v>2.5</v>
      </c>
      <c r="G32" s="103">
        <f t="shared" si="0"/>
        <v>10.989010989010989</v>
      </c>
      <c r="H32" s="18">
        <v>51.95</v>
      </c>
      <c r="I32" s="103">
        <f t="shared" si="1"/>
        <v>32.123195380173243</v>
      </c>
      <c r="J32" s="18">
        <v>102.93</v>
      </c>
      <c r="K32" s="103">
        <f t="shared" si="2"/>
        <v>28.446517050422614</v>
      </c>
      <c r="L32" s="184">
        <v>82.2</v>
      </c>
      <c r="M32" s="103">
        <v>69.8</v>
      </c>
      <c r="N32" s="18"/>
    </row>
    <row r="33" spans="1:14">
      <c r="A33" s="14">
        <v>22</v>
      </c>
      <c r="B33" s="18" t="s">
        <v>596</v>
      </c>
      <c r="C33" s="18">
        <v>11</v>
      </c>
      <c r="D33" s="101">
        <v>37.5</v>
      </c>
      <c r="E33" s="102">
        <f t="shared" si="3"/>
        <v>15</v>
      </c>
      <c r="F33" s="18">
        <v>0.5</v>
      </c>
      <c r="G33" s="103">
        <f t="shared" si="0"/>
        <v>2.197802197802198</v>
      </c>
      <c r="H33" s="18">
        <v>53</v>
      </c>
      <c r="I33" s="103">
        <f t="shared" si="1"/>
        <v>31.486792452830187</v>
      </c>
      <c r="J33" s="101">
        <v>99.36</v>
      </c>
      <c r="K33" s="103">
        <f t="shared" si="2"/>
        <v>29.468599033816425</v>
      </c>
      <c r="L33" s="184">
        <v>78.2</v>
      </c>
      <c r="M33" s="18">
        <v>66.400000000000006</v>
      </c>
      <c r="N33" s="18"/>
    </row>
    <row r="34" spans="1:14">
      <c r="A34" s="14">
        <v>23</v>
      </c>
      <c r="B34" s="18" t="s">
        <v>597</v>
      </c>
      <c r="C34" s="18">
        <v>11</v>
      </c>
      <c r="D34" s="18">
        <v>27.75</v>
      </c>
      <c r="E34" s="102">
        <f t="shared" si="3"/>
        <v>11.1</v>
      </c>
      <c r="F34" s="18">
        <v>1.2</v>
      </c>
      <c r="G34" s="103">
        <f t="shared" si="0"/>
        <v>5.2747252747252746</v>
      </c>
      <c r="H34" s="18">
        <v>56.69</v>
      </c>
      <c r="I34" s="103">
        <f t="shared" si="1"/>
        <v>29.437290527429884</v>
      </c>
      <c r="J34" s="18">
        <v>91.51</v>
      </c>
      <c r="K34" s="103">
        <f t="shared" si="2"/>
        <v>31.996503114413724</v>
      </c>
      <c r="L34" s="184">
        <v>77.8</v>
      </c>
      <c r="M34" s="103">
        <v>66.099999999999994</v>
      </c>
      <c r="N34" s="18"/>
    </row>
    <row r="35" spans="1:14">
      <c r="A35" s="14">
        <v>24</v>
      </c>
      <c r="B35" s="18" t="s">
        <v>598</v>
      </c>
      <c r="C35" s="18">
        <v>11</v>
      </c>
      <c r="D35" s="101">
        <v>17.25</v>
      </c>
      <c r="E35" s="102">
        <f t="shared" si="3"/>
        <v>6.9</v>
      </c>
      <c r="F35" s="18">
        <v>2.5</v>
      </c>
      <c r="G35" s="103">
        <f t="shared" si="0"/>
        <v>10.989010989010989</v>
      </c>
      <c r="H35" s="18">
        <v>65.2</v>
      </c>
      <c r="I35" s="103">
        <f t="shared" si="1"/>
        <v>25.595092024539877</v>
      </c>
      <c r="J35" s="101">
        <v>103.96</v>
      </c>
      <c r="K35" s="103">
        <f t="shared" si="2"/>
        <v>28.164678722585613</v>
      </c>
      <c r="L35" s="184">
        <v>71.7</v>
      </c>
      <c r="M35" s="18">
        <v>60.9</v>
      </c>
      <c r="N35" s="18"/>
    </row>
    <row r="36" spans="1:14">
      <c r="A36" s="14">
        <v>25</v>
      </c>
      <c r="B36" s="18" t="s">
        <v>599</v>
      </c>
      <c r="C36" s="18">
        <v>11</v>
      </c>
      <c r="D36" s="18">
        <v>26.2</v>
      </c>
      <c r="E36" s="102">
        <f t="shared" si="3"/>
        <v>10.48</v>
      </c>
      <c r="F36" s="18">
        <v>2.5</v>
      </c>
      <c r="G36" s="103">
        <f t="shared" si="0"/>
        <v>10.989010989010989</v>
      </c>
      <c r="H36" s="18">
        <v>82.98</v>
      </c>
      <c r="I36" s="103">
        <f t="shared" si="1"/>
        <v>20.110870089178114</v>
      </c>
      <c r="J36" s="18">
        <v>121.94</v>
      </c>
      <c r="K36" s="103">
        <f t="shared" si="2"/>
        <v>24.011809086435953</v>
      </c>
      <c r="L36" s="184">
        <v>65.599999999999994</v>
      </c>
      <c r="M36" s="103">
        <v>55.7</v>
      </c>
      <c r="N36" s="18"/>
    </row>
    <row r="37" spans="1:14">
      <c r="A37" s="14">
        <v>26</v>
      </c>
      <c r="B37" s="18" t="s">
        <v>600</v>
      </c>
      <c r="C37" s="18">
        <v>11</v>
      </c>
      <c r="D37" s="18">
        <v>28.5</v>
      </c>
      <c r="E37" s="102">
        <f t="shared" si="3"/>
        <v>11.4</v>
      </c>
      <c r="F37" s="18">
        <v>0</v>
      </c>
      <c r="G37" s="103">
        <f t="shared" si="0"/>
        <v>0</v>
      </c>
      <c r="H37" s="18">
        <v>0</v>
      </c>
      <c r="I37" s="103">
        <v>0</v>
      </c>
      <c r="J37" s="18">
        <v>0</v>
      </c>
      <c r="K37" s="103">
        <v>0</v>
      </c>
      <c r="L37" s="184">
        <v>28.5</v>
      </c>
      <c r="M37" s="103">
        <v>24.2</v>
      </c>
      <c r="N37" s="18"/>
    </row>
    <row r="38" spans="1:14">
      <c r="A38" s="14">
        <v>27</v>
      </c>
      <c r="B38" s="18" t="s">
        <v>601</v>
      </c>
      <c r="C38" s="18">
        <v>11</v>
      </c>
      <c r="D38" s="18">
        <v>24.5</v>
      </c>
      <c r="E38" s="102">
        <f t="shared" si="3"/>
        <v>9.8000000000000007</v>
      </c>
      <c r="F38" s="18">
        <v>0</v>
      </c>
      <c r="G38" s="103">
        <f t="shared" si="0"/>
        <v>0</v>
      </c>
      <c r="H38" s="18">
        <v>0</v>
      </c>
      <c r="I38" s="103">
        <v>0</v>
      </c>
      <c r="J38" s="18">
        <v>0</v>
      </c>
      <c r="K38" s="103">
        <v>0</v>
      </c>
      <c r="L38" s="184">
        <v>9.8000000000000007</v>
      </c>
      <c r="M38" s="103">
        <v>8.3000000000000007</v>
      </c>
      <c r="N38" s="18"/>
    </row>
    <row r="39" spans="1:14">
      <c r="A39" s="14">
        <v>28</v>
      </c>
      <c r="B39" s="18" t="s">
        <v>602</v>
      </c>
      <c r="C39" s="18">
        <v>11</v>
      </c>
      <c r="D39" s="101">
        <v>22.75</v>
      </c>
      <c r="E39" s="102">
        <f t="shared" si="3"/>
        <v>9.1</v>
      </c>
      <c r="F39" s="18">
        <v>0</v>
      </c>
      <c r="G39" s="103">
        <f t="shared" si="0"/>
        <v>0</v>
      </c>
      <c r="H39" s="18">
        <v>0</v>
      </c>
      <c r="I39" s="103">
        <v>0</v>
      </c>
      <c r="J39" s="101">
        <v>0</v>
      </c>
      <c r="K39" s="103">
        <v>0</v>
      </c>
      <c r="L39" s="184">
        <v>9.1</v>
      </c>
      <c r="M39" s="18">
        <v>7.7</v>
      </c>
      <c r="N39" s="18"/>
    </row>
    <row r="40" spans="1:14">
      <c r="E40" s="59"/>
      <c r="G40" s="55"/>
      <c r="I40" s="55"/>
      <c r="K40" s="55"/>
    </row>
    <row r="41" spans="1:14">
      <c r="B41" t="s">
        <v>100</v>
      </c>
      <c r="C41" t="s">
        <v>603</v>
      </c>
      <c r="E41" s="59"/>
      <c r="G41" s="55"/>
      <c r="I41" s="55"/>
      <c r="K41" s="55"/>
    </row>
    <row r="42" spans="1:14">
      <c r="B42" t="s">
        <v>604</v>
      </c>
      <c r="C42" t="s">
        <v>605</v>
      </c>
      <c r="E42" s="59"/>
      <c r="G42" s="55"/>
      <c r="I42" s="55"/>
      <c r="K42" s="55"/>
    </row>
    <row r="43" spans="1:14">
      <c r="B43" t="s">
        <v>102</v>
      </c>
      <c r="C43" t="s">
        <v>606</v>
      </c>
      <c r="E43" s="59"/>
      <c r="G43" s="55"/>
      <c r="I43" s="55"/>
      <c r="K43" s="55"/>
    </row>
    <row r="44" spans="1:14">
      <c r="C44" t="s">
        <v>607</v>
      </c>
      <c r="E44" s="59"/>
      <c r="G44" s="55"/>
      <c r="I44" s="55"/>
      <c r="K44" s="55"/>
    </row>
    <row r="45" spans="1:14">
      <c r="C45" t="s">
        <v>608</v>
      </c>
      <c r="E45" s="59"/>
      <c r="G45" s="55"/>
      <c r="I45" s="55"/>
      <c r="K45" s="55"/>
    </row>
    <row r="46" spans="1:14">
      <c r="C46" t="s">
        <v>609</v>
      </c>
      <c r="E46" s="59"/>
      <c r="G46" s="55"/>
      <c r="I46" s="55"/>
      <c r="K46" s="55"/>
    </row>
    <row r="47" spans="1:14">
      <c r="C47" t="s">
        <v>610</v>
      </c>
      <c r="E47" s="59"/>
      <c r="G47" s="55"/>
      <c r="I47" s="55"/>
      <c r="K47" s="55"/>
    </row>
    <row r="48" spans="1:14">
      <c r="C48" t="s">
        <v>611</v>
      </c>
      <c r="E48" s="59"/>
      <c r="G48" s="55"/>
      <c r="I48" s="55"/>
      <c r="K48" s="55"/>
    </row>
    <row r="49" spans="3:11">
      <c r="C49" t="s">
        <v>612</v>
      </c>
      <c r="E49" s="59"/>
      <c r="G49" s="55"/>
      <c r="I49" s="55"/>
      <c r="K49" s="55"/>
    </row>
    <row r="50" spans="3:11">
      <c r="C50" t="s">
        <v>613</v>
      </c>
      <c r="E50" s="59"/>
      <c r="G50" s="55"/>
      <c r="I50" s="55"/>
      <c r="K50" s="55"/>
    </row>
    <row r="51" spans="3:11">
      <c r="C51" t="s">
        <v>614</v>
      </c>
      <c r="E51" s="59"/>
      <c r="G51" s="55"/>
      <c r="I51" s="55"/>
      <c r="K51" s="55"/>
    </row>
    <row r="52" spans="3:11">
      <c r="C52" t="s">
        <v>615</v>
      </c>
      <c r="E52" s="59"/>
      <c r="G52" s="55"/>
      <c r="I52" s="55"/>
      <c r="K52" s="55"/>
    </row>
    <row r="53" spans="3:11">
      <c r="C53" t="s">
        <v>616</v>
      </c>
      <c r="E53" s="59"/>
      <c r="G53" s="55"/>
      <c r="I53" s="55"/>
      <c r="K53" s="55"/>
    </row>
    <row r="54" spans="3:11">
      <c r="C54" t="s">
        <v>617</v>
      </c>
      <c r="E54" s="59"/>
      <c r="G54" s="55"/>
      <c r="I54" s="55"/>
      <c r="K54" s="55"/>
    </row>
    <row r="55" spans="3:11">
      <c r="E55" s="59"/>
      <c r="G55" s="55"/>
      <c r="I55" s="55"/>
      <c r="K55" s="55"/>
    </row>
  </sheetData>
  <mergeCells count="15">
    <mergeCell ref="D9:E9"/>
    <mergeCell ref="F9:G9"/>
    <mergeCell ref="H9:I9"/>
    <mergeCell ref="J9:K9"/>
    <mergeCell ref="A1:P1"/>
    <mergeCell ref="A2:P2"/>
    <mergeCell ref="A3:C3"/>
    <mergeCell ref="E3:P3"/>
    <mergeCell ref="A4:D4"/>
    <mergeCell ref="E4:P4"/>
    <mergeCell ref="A5:C5"/>
    <mergeCell ref="E5:P5"/>
    <mergeCell ref="E6:P6"/>
    <mergeCell ref="E7:P7"/>
    <mergeCell ref="E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7дев</vt:lpstr>
      <vt:lpstr>8 дев.</vt:lpstr>
      <vt:lpstr>7 мал</vt:lpstr>
      <vt:lpstr>8 мал</vt:lpstr>
      <vt:lpstr>9 мал</vt:lpstr>
      <vt:lpstr>9 дев.</vt:lpstr>
      <vt:lpstr>10 мал</vt:lpstr>
      <vt:lpstr>10 дев</vt:lpstr>
      <vt:lpstr>11мал</vt:lpstr>
      <vt:lpstr>11дев.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2023-12-07T05:05:32Z</dcterms:modified>
</cp:coreProperties>
</file>